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20" windowHeight="5895" tabRatio="672" activeTab="2"/>
  </bookViews>
  <sheets>
    <sheet name="เบิกคลังยา_สอ" sheetId="1" r:id="rId1"/>
    <sheet name="ยาฉุกเฉิน" sheetId="2" r:id="rId2"/>
    <sheet name="เบิกยาน้ำ " sheetId="3" r:id="rId3"/>
    <sheet name="เบิกน้ำเกลือ" sheetId="4" r:id="rId4"/>
    <sheet name="VACCINE" sheetId="5" r:id="rId5"/>
    <sheet name="Vaccine66" sheetId="6" r:id="rId6"/>
    <sheet name="ยาสมุนไพรสูตรผสม" sheetId="7" r:id="rId7"/>
  </sheets>
  <definedNames>
    <definedName name="_xlnm.Print_Titles" localSheetId="0">'เบิกคลังยา_สอ'!$4:$5</definedName>
    <definedName name="_xlnm.Print_Titles" localSheetId="2">'เบิกยาน้ำ '!$1:$5</definedName>
  </definedNames>
  <calcPr fullCalcOnLoad="1"/>
</workbook>
</file>

<file path=xl/sharedStrings.xml><?xml version="1.0" encoding="utf-8"?>
<sst xmlns="http://schemas.openxmlformats.org/spreadsheetml/2006/main" count="679" uniqueCount="486">
  <si>
    <t>Metronidazole tab-200 mg</t>
  </si>
  <si>
    <t>Albendazole tab-200 mg</t>
  </si>
  <si>
    <t>Roxitromycin tab-150 mg</t>
  </si>
  <si>
    <t>Amoxycillin cap-500 mg</t>
  </si>
  <si>
    <t>Dicloxacillin cap-250 mg</t>
  </si>
  <si>
    <t>Norfloxacin tab-400 mg</t>
  </si>
  <si>
    <t>Cotrimoxazole susp(TM+SMZ=40+200 mg)</t>
  </si>
  <si>
    <t>Atenolol tab-50 mg</t>
  </si>
  <si>
    <t>Enalapril tab-5 mg</t>
  </si>
  <si>
    <t>Paracetamol tab-325 mg</t>
  </si>
  <si>
    <t>Paracetamol tab-500 mg</t>
  </si>
  <si>
    <t>Tramadol HCl cap-50 mg</t>
  </si>
  <si>
    <t>Dimenhydrinate inj-50 mg/ml-1 ml</t>
  </si>
  <si>
    <t>Dimenhydrinate tab-50 mg</t>
  </si>
  <si>
    <t>Clotrimazole cream-1%</t>
  </si>
  <si>
    <t>Calamine lotion</t>
  </si>
  <si>
    <t>Metformin tab-500 mg</t>
  </si>
  <si>
    <t>Prednisolone tab-5 mg</t>
  </si>
  <si>
    <t>Aludrox tab</t>
  </si>
  <si>
    <t>Hyoscine-N-Butyl Br inj-20 mg/ml</t>
  </si>
  <si>
    <t>Domperidone tab-10 mg</t>
  </si>
  <si>
    <t>Diclofenac sodium inj-25 mg/ml-3 ml</t>
  </si>
  <si>
    <t>Diclofenac sodium tab-25 mg</t>
  </si>
  <si>
    <t>Ibuprofen tab-200 mg</t>
  </si>
  <si>
    <t>Allopurinol tab-100 mg</t>
  </si>
  <si>
    <t>Colchicine tab-0.6 mg</t>
  </si>
  <si>
    <t>Amitryptyline HCl tab-10 mg</t>
  </si>
  <si>
    <t>Salbutamol tab-2 mg</t>
  </si>
  <si>
    <t>Salbutamol nebules 2.5 mg /nebule</t>
  </si>
  <si>
    <t>Adrenaline inj-1 mg/ml-1 ml</t>
  </si>
  <si>
    <t>Dextromethorphan HBr tab-15 mg</t>
  </si>
  <si>
    <t>Chlorpheniramine inj-10 mg/ml-1 ml</t>
  </si>
  <si>
    <t>Vitamin B complex tab</t>
  </si>
  <si>
    <t>Folic acid tab-5 mg</t>
  </si>
  <si>
    <t>Multivitamin tab</t>
  </si>
  <si>
    <t>Vitamin C tab-100 mg</t>
  </si>
  <si>
    <t>Ferrous fumarate tab-200 mg</t>
  </si>
  <si>
    <t>Water for Injection</t>
  </si>
  <si>
    <t>Povidone Iodine</t>
  </si>
  <si>
    <t>Aromatic ammonia spirit</t>
  </si>
  <si>
    <t>Analgesic cream</t>
  </si>
  <si>
    <t>รายการ</t>
  </si>
  <si>
    <t>ขนาดบรรจุ</t>
  </si>
  <si>
    <t>100 เม็ด</t>
  </si>
  <si>
    <t>10 ml</t>
  </si>
  <si>
    <t>50 ml</t>
  </si>
  <si>
    <t>450 ml</t>
  </si>
  <si>
    <t>60 ml</t>
  </si>
  <si>
    <t>Chlorhexidine gluconate 4 %solution</t>
  </si>
  <si>
    <t>500 ml</t>
  </si>
  <si>
    <t>รหัส</t>
  </si>
  <si>
    <t>B020100-002</t>
  </si>
  <si>
    <t>B020200-001</t>
  </si>
  <si>
    <t>B020304-008</t>
  </si>
  <si>
    <t>B020306-002</t>
  </si>
  <si>
    <t>B020306-003</t>
  </si>
  <si>
    <t>B020306-010</t>
  </si>
  <si>
    <t>B020307-004</t>
  </si>
  <si>
    <t>B020308-002</t>
  </si>
  <si>
    <t>B020308-003</t>
  </si>
  <si>
    <t>B020600-006</t>
  </si>
  <si>
    <t>P040000-005</t>
  </si>
  <si>
    <t>B040000-010</t>
  </si>
  <si>
    <t>P040000-027</t>
  </si>
  <si>
    <t>B060600-001</t>
  </si>
  <si>
    <t>B060900-006</t>
  </si>
  <si>
    <t>B060400-004</t>
  </si>
  <si>
    <t>P090600-006</t>
  </si>
  <si>
    <t>P090800-004</t>
  </si>
  <si>
    <t>P090200-001</t>
  </si>
  <si>
    <t>P090500-002</t>
  </si>
  <si>
    <t>B070200-005</t>
  </si>
  <si>
    <t>B070200-006</t>
  </si>
  <si>
    <t>B070200-003</t>
  </si>
  <si>
    <t>B070200-009</t>
  </si>
  <si>
    <t>B070200-010</t>
  </si>
  <si>
    <t>B070500-012</t>
  </si>
  <si>
    <t>B070800-003</t>
  </si>
  <si>
    <t>B070800-004</t>
  </si>
  <si>
    <t>B070300-011</t>
  </si>
  <si>
    <t>B170200-001</t>
  </si>
  <si>
    <t>B170200-002</t>
  </si>
  <si>
    <t>B170100-005</t>
  </si>
  <si>
    <t>B170100-006</t>
  </si>
  <si>
    <t>B170100-009</t>
  </si>
  <si>
    <t>B200304-001</t>
  </si>
  <si>
    <t>B200304-002</t>
  </si>
  <si>
    <t>B200600-009</t>
  </si>
  <si>
    <t>B200600-004</t>
  </si>
  <si>
    <t>B200400-003</t>
  </si>
  <si>
    <t>B200301-002</t>
  </si>
  <si>
    <t>B200301-014</t>
  </si>
  <si>
    <t>B200301-008</t>
  </si>
  <si>
    <t>B200301-009</t>
  </si>
  <si>
    <t>B200301-013</t>
  </si>
  <si>
    <t>B200500-003</t>
  </si>
  <si>
    <t>B110100-009</t>
  </si>
  <si>
    <t>B110600-004</t>
  </si>
  <si>
    <t>B110502-002</t>
  </si>
  <si>
    <t>B120100-001</t>
  </si>
  <si>
    <t>B120100-009</t>
  </si>
  <si>
    <t>B121200-001</t>
  </si>
  <si>
    <t>B120300-001</t>
  </si>
  <si>
    <t>B130100-003</t>
  </si>
  <si>
    <t>B130100-002</t>
  </si>
  <si>
    <t>P131100-004</t>
  </si>
  <si>
    <t>B130300-002</t>
  </si>
  <si>
    <t>P131000-002</t>
  </si>
  <si>
    <t>B130600-003</t>
  </si>
  <si>
    <t>B130600-005</t>
  </si>
  <si>
    <t>B140800-005</t>
  </si>
  <si>
    <t>B400000-007</t>
  </si>
  <si>
    <t>B160000-011</t>
  </si>
  <si>
    <t>B220100-002</t>
  </si>
  <si>
    <t>B220100-004</t>
  </si>
  <si>
    <t>B220100-005</t>
  </si>
  <si>
    <t>B220100-017</t>
  </si>
  <si>
    <t>B180300-001</t>
  </si>
  <si>
    <t>B060800-002</t>
  </si>
  <si>
    <t>B131000-002</t>
  </si>
  <si>
    <t>B200900-001</t>
  </si>
  <si>
    <t>P040000-013</t>
  </si>
  <si>
    <t>B220200-010</t>
  </si>
  <si>
    <t>S210100-050</t>
  </si>
  <si>
    <t>B220100-012</t>
  </si>
  <si>
    <t>S210100-026</t>
  </si>
  <si>
    <t>S210100-028</t>
  </si>
  <si>
    <t>S210100-053</t>
  </si>
  <si>
    <t>Brown mixt</t>
  </si>
  <si>
    <t>Carminative mixt</t>
  </si>
  <si>
    <t>180 ml</t>
  </si>
  <si>
    <t>120 ml</t>
  </si>
  <si>
    <t>M.O.M</t>
  </si>
  <si>
    <t>Benzyl benzoate-25%</t>
  </si>
  <si>
    <t>T-shampoo</t>
  </si>
  <si>
    <t>10 gm</t>
  </si>
  <si>
    <t>1000 ml</t>
  </si>
  <si>
    <t>1 ซอง</t>
  </si>
  <si>
    <t>ND10180</t>
  </si>
  <si>
    <t>ND10181</t>
  </si>
  <si>
    <t>Guaifenesin syrup(2G)</t>
  </si>
  <si>
    <t>Aludrox susp</t>
  </si>
  <si>
    <t>240 ml</t>
  </si>
  <si>
    <t>Chlorpheniramine syr-2 mg/5ml</t>
  </si>
  <si>
    <t>Domperidone syr-1 mg/ml</t>
  </si>
  <si>
    <t>30 ml</t>
  </si>
  <si>
    <t>Multivitamin syr</t>
  </si>
  <si>
    <t>Salbutamol syr-2 mg /5 ml</t>
  </si>
  <si>
    <t>vial</t>
  </si>
  <si>
    <t>amp</t>
  </si>
  <si>
    <t>ขวด</t>
  </si>
  <si>
    <t>5 gm</t>
  </si>
  <si>
    <t>5 ml</t>
  </si>
  <si>
    <t>20 ml</t>
  </si>
  <si>
    <t>Chloramphenicol eye drop-0.5%</t>
  </si>
  <si>
    <t>แท่ง</t>
  </si>
  <si>
    <t>25 mg</t>
  </si>
  <si>
    <t>ห่อ</t>
  </si>
  <si>
    <t>OT10264</t>
  </si>
  <si>
    <t>มัด(100 ชิ้น)</t>
  </si>
  <si>
    <t>ซองยา ขนาด 7x10 ซม.สีเขียว(สอ.)</t>
  </si>
  <si>
    <t>ถุงหูหิ้ว ขนาด 5x12"(ถุงสอ.)</t>
  </si>
  <si>
    <t>OT10263</t>
  </si>
  <si>
    <t>Propranolol tab-10 mg</t>
  </si>
  <si>
    <t>B060600-006</t>
  </si>
  <si>
    <t>D-5-NSS inj</t>
  </si>
  <si>
    <t>D-5-NSS/2 inj</t>
  </si>
  <si>
    <t>Glucose 50 % inj</t>
  </si>
  <si>
    <t>NSS for injection</t>
  </si>
  <si>
    <t>NSS for  irrigate(ล้างแผล)</t>
  </si>
  <si>
    <t>S040000-002</t>
  </si>
  <si>
    <t>Chlorpheniramine tab-4 mg=CPM</t>
  </si>
  <si>
    <t>Ipratropium Br 0.02 mg + Fenoteral HBr 0.05 mg/puf inhaler(Berodual inhaler)</t>
  </si>
  <si>
    <t>ยาสูตร Xanalin eye drop-5 ml</t>
  </si>
  <si>
    <r>
      <t xml:space="preserve">Triamcinolone 0.02 %= </t>
    </r>
    <r>
      <rPr>
        <sz val="12"/>
        <rFont val="Cordia New"/>
        <family val="2"/>
      </rPr>
      <t>TA 0.02%</t>
    </r>
  </si>
  <si>
    <r>
      <t xml:space="preserve">Triamcinolone 0.1 %= </t>
    </r>
    <r>
      <rPr>
        <sz val="12"/>
        <rFont val="Cordia New"/>
        <family val="2"/>
      </rPr>
      <t>TA 0.1%</t>
    </r>
  </si>
  <si>
    <t>ยาสูตร Hista-oph eye drop</t>
  </si>
  <si>
    <t>จำนวน</t>
  </si>
  <si>
    <t>Ethyl alcohol 70%</t>
  </si>
  <si>
    <t>Salbutamol inh-0.1 mg/dose-200 doses</t>
  </si>
  <si>
    <t>Lidocaine inj 2%  (Xylocaine)</t>
  </si>
  <si>
    <t>S131100-003</t>
  </si>
  <si>
    <t>ORS (GPO)</t>
  </si>
  <si>
    <t>หลอด</t>
  </si>
  <si>
    <t>B060900-003</t>
  </si>
  <si>
    <t>ใบ</t>
  </si>
  <si>
    <t>B060400-003</t>
  </si>
  <si>
    <t>B110501-001</t>
  </si>
  <si>
    <t xml:space="preserve">Isosorbide dinitrate tab-10 mg. </t>
  </si>
  <si>
    <t>Gemfibrozil cap(300 mg)</t>
  </si>
  <si>
    <t>B061000-007</t>
  </si>
  <si>
    <t>B061000-005</t>
  </si>
  <si>
    <t>B400000-028</t>
  </si>
  <si>
    <t>B400000-049</t>
  </si>
  <si>
    <t>B400000-004</t>
  </si>
  <si>
    <t>ยาหม่องไพล</t>
  </si>
  <si>
    <t>B400000-014</t>
  </si>
  <si>
    <t>B400000-025</t>
  </si>
  <si>
    <t>S210100-056</t>
  </si>
  <si>
    <t>Paracetamol syrup,60ml</t>
  </si>
  <si>
    <t>Glipizide tab-5mg</t>
  </si>
  <si>
    <t>B110100-004</t>
  </si>
  <si>
    <t>Aspirin tab gr I (81 mg)</t>
  </si>
  <si>
    <t>B130500-006</t>
  </si>
  <si>
    <t>B130500-004</t>
  </si>
  <si>
    <t>B220100-011</t>
  </si>
  <si>
    <t>100 ml</t>
  </si>
  <si>
    <t>B140800-008</t>
  </si>
  <si>
    <t>Doxazosin tab-4 mg</t>
  </si>
  <si>
    <t>OT10508</t>
  </si>
  <si>
    <t>ถุงหูหิ้ว ขนาด 7x15"(ถุงสอ.)</t>
  </si>
  <si>
    <t>S210100-046</t>
  </si>
  <si>
    <t>NSS</t>
  </si>
  <si>
    <t>50ml</t>
  </si>
  <si>
    <t>B061400-001</t>
  </si>
  <si>
    <t>Losartan tab-50mg</t>
  </si>
  <si>
    <t>Omeprazole cap-20mg</t>
  </si>
  <si>
    <t>B130200-005</t>
  </si>
  <si>
    <t>B200600-006</t>
  </si>
  <si>
    <t>Pioglitazone tab-30mg (UTmos=Actos L.)</t>
  </si>
  <si>
    <t>B110100-019</t>
  </si>
  <si>
    <t>B400000-006</t>
  </si>
  <si>
    <t>ครีมพลู-10 gm.</t>
  </si>
  <si>
    <t>ครีมเสลดพังพอน- 10 gm.</t>
  </si>
  <si>
    <t>B400000-008</t>
  </si>
  <si>
    <t>คาลาไมน์พลู -60 ml.</t>
  </si>
  <si>
    <t>ชารางจืด.</t>
  </si>
  <si>
    <t>เถาวัลย์เปรียง.</t>
  </si>
  <si>
    <t>ยาอมมะแว้ง 20 เม็ด.รสบ๊วย</t>
  </si>
  <si>
    <t>ยาหม่องเสลดพังพอน-12 gm.</t>
  </si>
  <si>
    <t>เสลดพังพอนกลีเซอรีน 15 ml.</t>
  </si>
  <si>
    <t>ยาแคปซูลเพชรสังฆาต.</t>
  </si>
  <si>
    <t>ฟ้าทะลายโจรแคปซูล.</t>
  </si>
  <si>
    <t>ยาแก้ไอมะขามป้อม-60ml</t>
  </si>
  <si>
    <t>กล่อง 20 ซอง</t>
  </si>
  <si>
    <t>ขวด 100 เม็ด</t>
  </si>
  <si>
    <t>กล่อง 100 เม็ด</t>
  </si>
  <si>
    <t>Amlodipine tab(5mg) =AMLOC</t>
  </si>
  <si>
    <t>B060700-020</t>
  </si>
  <si>
    <t xml:space="preserve">น้ำมันไพล ขวดเล็ก-30 ซีซี </t>
  </si>
  <si>
    <t>ซองใส comp 9*13 ซม.</t>
  </si>
  <si>
    <t>ซองใส comp 15*23 ซม.</t>
  </si>
  <si>
    <t>OT10206</t>
  </si>
  <si>
    <t>OT10386</t>
  </si>
  <si>
    <t>OT10297</t>
  </si>
  <si>
    <t>ซองสีชา comp 9*13 ซม.</t>
  </si>
  <si>
    <t>กก</t>
  </si>
  <si>
    <t>B160000-018</t>
  </si>
  <si>
    <t>B220200-015</t>
  </si>
  <si>
    <t>B150200-009</t>
  </si>
  <si>
    <t>Mepivacaine HCl 2%+Epi inj-1:100,000-1.8 ml(Scandonest2%) =ยาชาทำฟัน</t>
  </si>
  <si>
    <t>diphtheria-Tetanus vaccine(dT-adult type)-0.5 ml/1 dose-1 dose/ขวด</t>
  </si>
  <si>
    <t>B020304-005</t>
  </si>
  <si>
    <t>Erythromycin syr-125mg/5ml-60 ml.</t>
  </si>
  <si>
    <t>หลอด 25 gm</t>
  </si>
  <si>
    <t>Sulfadiazine cream-1%</t>
  </si>
  <si>
    <t>B090100-007</t>
  </si>
  <si>
    <t>Dicloxacillin syr -62.5mg/5ml-60ml</t>
  </si>
  <si>
    <t>B020306-017</t>
  </si>
  <si>
    <t>Clotrimazole vag suppo-100 mg.</t>
  </si>
  <si>
    <t>B140100-001</t>
  </si>
  <si>
    <t>B060600-012</t>
  </si>
  <si>
    <t>cavedilol  6.25 tab</t>
  </si>
  <si>
    <t>B050100-018</t>
  </si>
  <si>
    <t>B060500-002</t>
  </si>
  <si>
    <t>Hydralazine HCl tab-10 mg</t>
  </si>
  <si>
    <r>
      <t>Furosemide tab-40 mg</t>
    </r>
    <r>
      <rPr>
        <sz val="14"/>
        <color indexed="10"/>
        <rFont val="Cordia New"/>
        <family val="2"/>
      </rPr>
      <t xml:space="preserve"> เบิกกรณีมี case ใช้</t>
    </r>
  </si>
  <si>
    <t>Hyoscine-N-Butyl Br tab-10 mg (Buscopan)</t>
  </si>
  <si>
    <t>Hydroxyzine tab-10 mg (Atarax)</t>
  </si>
  <si>
    <r>
      <t xml:space="preserve">Phenytoin sodium cap-100 mg </t>
    </r>
    <r>
      <rPr>
        <sz val="14"/>
        <color indexed="10"/>
        <rFont val="Cordia New"/>
        <family val="2"/>
      </rPr>
      <t>เบิกกรณีมี case ใช้</t>
    </r>
  </si>
  <si>
    <t>Simvastatin tab(20mg)</t>
  </si>
  <si>
    <t>Simethicone tab-80 mg (Air-x)</t>
  </si>
  <si>
    <t xml:space="preserve">Ipratropium Br 0.5 mg + Fenoteral HBr 1.25 mg4/ml solution(Berodual forte) </t>
  </si>
  <si>
    <t>ที่</t>
  </si>
  <si>
    <t>50% Glucose inj.</t>
  </si>
  <si>
    <t>ให้สต็อกได้</t>
  </si>
  <si>
    <t>B060500-003</t>
  </si>
  <si>
    <t>Hydralazine HCl tab-25 mg</t>
  </si>
  <si>
    <t>จำนวนเบิก</t>
  </si>
  <si>
    <t>อัตราการใช้</t>
  </si>
  <si>
    <t>คงเหลือ</t>
  </si>
  <si>
    <t>ขอเบิก</t>
  </si>
  <si>
    <t>ได้รับ</t>
  </si>
  <si>
    <t>1.5 ด.</t>
  </si>
  <si>
    <t>2 ด.</t>
  </si>
  <si>
    <t xml:space="preserve">ลงชื่อตัวบรรจง          ผู้เบิก………………………...…………..    </t>
  </si>
  <si>
    <t>แบบฟอร์มการเบิกเวชภัณฑ์(งานคลัง) จากโรงพยาบาลอุตรดิตถ์    ( เบิกห้องผลิตน้ำเกลือ)</t>
  </si>
  <si>
    <t>ที่.......................</t>
  </si>
  <si>
    <t>สถานีอนามัย.............................</t>
  </si>
  <si>
    <t>วันที่ ............</t>
  </si>
  <si>
    <t>เดือน................พศ..................</t>
  </si>
  <si>
    <t>เรื่อง</t>
  </si>
  <si>
    <t>ขอเบิกวัคซีนสร้างเสริมภูมิคุ้มโรค</t>
  </si>
  <si>
    <t>เรียน</t>
  </si>
  <si>
    <t>หัวหน้ากลุ่มงานเภสัชกรรม</t>
  </si>
  <si>
    <r>
      <t xml:space="preserve"> ด้วย สถานีอนามัย................................................</t>
    </r>
    <r>
      <rPr>
        <sz val="12"/>
        <rFont val="Browallia New"/>
        <family val="2"/>
      </rPr>
      <t xml:space="preserve"> ขอเบิกวัคซีนต่างๆ ดังนี้</t>
    </r>
  </si>
  <si>
    <t>กลุ่ม</t>
  </si>
  <si>
    <t>วัคซีน</t>
  </si>
  <si>
    <t>ข้อมูลการเบิกวัคซีน เดือน..............................</t>
  </si>
  <si>
    <t>ผลการให้วัคซีนเดือน..................ที่ผ่านมา</t>
  </si>
  <si>
    <t>เป้าหมาย</t>
  </si>
  <si>
    <t>จำนวนวัคซีน(ขวด)</t>
  </si>
  <si>
    <t>จำนวนผู้รับ</t>
  </si>
  <si>
    <t>จำนวนวัคซีน</t>
  </si>
  <si>
    <t>อัตราการสูญเสีย</t>
  </si>
  <si>
    <t>(คน)</t>
  </si>
  <si>
    <t>ที่ต้องการใช้</t>
  </si>
  <si>
    <t>ยอดคงเหลือยกมา</t>
  </si>
  <si>
    <t>ที่ขอเบิก</t>
  </si>
  <si>
    <t>บริการ(คน)</t>
  </si>
  <si>
    <t>ที่เปิดใช้(ขวด)</t>
  </si>
  <si>
    <t>B150200-014</t>
  </si>
  <si>
    <r>
      <t>BCG -</t>
    </r>
    <r>
      <rPr>
        <b/>
        <sz val="12"/>
        <rFont val="Browallia New"/>
        <family val="2"/>
      </rPr>
      <t>10 dose-Routine+น้ำกลั่น</t>
    </r>
  </si>
  <si>
    <t>B150200-015</t>
  </si>
  <si>
    <t>HB -2 dose-Routine</t>
  </si>
  <si>
    <t>เด็กแรกเกิด</t>
  </si>
  <si>
    <t>B150200-033</t>
  </si>
  <si>
    <t>DTP-HB -10 dose-Routine</t>
  </si>
  <si>
    <t>ถึง</t>
  </si>
  <si>
    <t>B150200-018</t>
  </si>
  <si>
    <t>DTP -10 dose-Routine</t>
  </si>
  <si>
    <t>5ปี</t>
  </si>
  <si>
    <t>B150200-016</t>
  </si>
  <si>
    <t>OPV-20 dose-Routine</t>
  </si>
  <si>
    <t>B150200-027</t>
  </si>
  <si>
    <t>MMR -1 dose-Routine+น้ำกลั่น</t>
  </si>
  <si>
    <t>B150200-020</t>
  </si>
  <si>
    <t>JE(Beijjing)-0.5ml/ 2 dose-Routine</t>
  </si>
  <si>
    <t>B150200-032</t>
  </si>
  <si>
    <t>JE (Nakayama)-1ml/2 dose-Routine</t>
  </si>
  <si>
    <t>หญิงตั้งครรภ์</t>
  </si>
  <si>
    <t>B150200-019</t>
  </si>
  <si>
    <t>dT-10 dose-หญิงตั้งครรภ์</t>
  </si>
  <si>
    <t>B150200-022</t>
  </si>
  <si>
    <t>MMR -10 dose-ป1+น้ำกลั่น</t>
  </si>
  <si>
    <t>นักเรียน ป.1</t>
  </si>
  <si>
    <t>B150200-023</t>
  </si>
  <si>
    <t>BCG -10 dose-ป1</t>
  </si>
  <si>
    <t>B150200-024</t>
  </si>
  <si>
    <t>OPV-20 dose-ป1</t>
  </si>
  <si>
    <t>B150200-025</t>
  </si>
  <si>
    <t>dT-10 dose-ป1</t>
  </si>
  <si>
    <t>นักเรียนป.6</t>
  </si>
  <si>
    <t>B150200-026</t>
  </si>
  <si>
    <t>dT-10 dose-ป6</t>
  </si>
  <si>
    <t>หมายเหตุ</t>
  </si>
  <si>
    <t>1.จำนวนที่ขอเบิก =</t>
  </si>
  <si>
    <t>จำนวนวัคซีนที่ต้องการใช้-ยอดคงเหลือยกมา</t>
  </si>
  <si>
    <t>2.อัตราการสูญเสีย =</t>
  </si>
  <si>
    <t>จำนวนวัคซีนที่เปิดใช้(โด๊ส)-จำนวนผู้มารับบริการx100</t>
  </si>
  <si>
    <t>จำนวนวัคซีนที่เปิดใช้(โด๊ส)</t>
  </si>
  <si>
    <t>3.จำนวนวัคซีนเปิดใช้ =</t>
  </si>
  <si>
    <t>จำนวนขวดxขนาดบรรจุต่อขวด</t>
  </si>
  <si>
    <t>ขอแสดงความนับถือ</t>
  </si>
  <si>
    <t>(...............................................................................)</t>
  </si>
  <si>
    <t>ตำแหน่ง.........................................................................................</t>
  </si>
  <si>
    <t>ของ รพ.สต.……ห้วยฮ้า………ว/ด/ป ที่เขียนเบิก………..…..……</t>
  </si>
  <si>
    <t>ของ รพ.สต.……ห้วยฮ้า……ว/ด/ป ที่เขียนเบิก………..…..……</t>
  </si>
  <si>
    <t>Hydrochlorothiazide tab-25 mg (HCTZ)</t>
  </si>
  <si>
    <t>แบบฟอร์มการเบิกเวชภัณฑ์(งานคลัง) จากโรงพยาบาลอุตรดิตถ์    ( เบิกคลังใหญ่)</t>
  </si>
  <si>
    <t>แบบฟอร์มการเบิกเวชภัณฑ์(งานคลัง) จากโรงพยาบาลอุตรดิตถ์    ( เบิกห้องผลิตยาน้ำ)</t>
  </si>
  <si>
    <t>(เฉพาะแพทย์สั่งจ่าย)</t>
  </si>
  <si>
    <t>เพิ่มตามหนังสือ อต.0032.102.3(3)/14  6  กุมภาพันธ์ 57</t>
  </si>
  <si>
    <t>Gentian violet 5-10 ml</t>
  </si>
  <si>
    <t>5-10 ml</t>
  </si>
  <si>
    <t>10  ml</t>
  </si>
  <si>
    <t>เพิ่มตามหนังสือ อต.0032.102.3(3)/14  6  กุมภาพันธ์ 58</t>
  </si>
  <si>
    <t>เบิกผ่านเภสัชประจำรพสต</t>
  </si>
  <si>
    <t>เม็ด</t>
  </si>
  <si>
    <t>Aspirin tab gr V(325 mg) เบิกกรณีมี case ใช้</t>
  </si>
  <si>
    <t>Amoxycillin susp-250 mg/5 ml</t>
  </si>
  <si>
    <t>5 กล่อง</t>
  </si>
  <si>
    <t xml:space="preserve"> ใบ</t>
  </si>
  <si>
    <t>Merislon tab-5 mg</t>
  </si>
  <si>
    <t>Water for Injection ผสมยา</t>
  </si>
  <si>
    <t>NSS inj 10 cc ไว้ Flash สายIV</t>
  </si>
  <si>
    <t xml:space="preserve">NSS หยอดจมูก </t>
  </si>
  <si>
    <t>Senokot tab (Senosides 7.5 mg)</t>
  </si>
  <si>
    <t>Propranolol tab-40 mg  เบิกกรณีมี case ใช้</t>
  </si>
  <si>
    <t>Isosorbide dinitrate tab-5 mg อมใต้ลิ้น</t>
  </si>
  <si>
    <t>Chloramphenicol ear drop-1% หยอดหู</t>
  </si>
  <si>
    <t>60 gm</t>
  </si>
  <si>
    <t>30ml</t>
  </si>
  <si>
    <t>Hydrogen peroxide ใช้แช่ tracheostomy</t>
  </si>
  <si>
    <t>Hydrogen peroxide ใช้ทำแผล</t>
  </si>
  <si>
    <t>Dexamethasone inj 4mg/ml</t>
  </si>
  <si>
    <t>0.1% Kenalog oral paste</t>
  </si>
  <si>
    <t xml:space="preserve">Calcium carbonate tab 1500mg </t>
  </si>
  <si>
    <t>ซองซิปใส Comp 20*30 ซม. ขนาดพิเศษ</t>
  </si>
  <si>
    <t>pack</t>
  </si>
  <si>
    <t>(ใช้ในรถฉุกเฉินของ รพ.สต. เท่านั้น จะต้องมีการหมุนเวียนยาก่อนหมดอายุ 7 เดือน )</t>
  </si>
  <si>
    <r>
      <t xml:space="preserve">Isosorbide dinitrate tab-5 mg  </t>
    </r>
    <r>
      <rPr>
        <sz val="14"/>
        <color indexed="10"/>
        <rFont val="Cordia New"/>
        <family val="2"/>
      </rPr>
      <t>อมใต้ลิ้น</t>
    </r>
  </si>
  <si>
    <t>หากใช้ไป นำยาจากชั้น NCD มาเติม</t>
  </si>
  <si>
    <t>B220200-025</t>
  </si>
  <si>
    <t>Potassium iodine 0.15 mg+Folic acid 0.4 mg+Iron 60.81 mg (TRIFERDINE)</t>
  </si>
  <si>
    <t>เบิกใช้ตามจำนวน case ตั้งครรภ์ที่มีอยู่ในพื้นที่</t>
  </si>
  <si>
    <t xml:space="preserve">Alcohol Hand Scrub </t>
  </si>
  <si>
    <t xml:space="preserve"> 60ml</t>
  </si>
  <si>
    <t>ยาเหลืองปิดสมุทร 400 mg/cap</t>
  </si>
  <si>
    <t>Aminophylline tab-100 mg เบิกเมื่อมีเคสใช้</t>
  </si>
  <si>
    <t>Bisacodyl tab-5 mg เบิกเมื่อมีเคสใช้</t>
  </si>
  <si>
    <t>Cotrimoxazole tab(TM+SMZ=80+400 mg) เบิกเมื่อมีเคสใช้</t>
  </si>
  <si>
    <t>Sodamint  (Sodium bicarbonate 300 mg) โรคไต เบิกเมื่อมีเคสใช้</t>
  </si>
  <si>
    <t>Theophylline tab-200 mg เบิกเมื่อมีเคสใช้</t>
  </si>
  <si>
    <t>Clopidogrel tab-7.5 mg(L.) เบิกเมื่อมีเคสใช้</t>
  </si>
  <si>
    <t>Levothyroxine sod.tab-0.1 mg (eltroxin)  เบิกเมื่อมีเคสใช้</t>
  </si>
  <si>
    <t>Prazosin HCl tab-1 mg เบิกเมื่อมีเคสใช้</t>
  </si>
  <si>
    <t>M.ammon carb  เบิกเมื่อมีเคสใช้</t>
  </si>
  <si>
    <t>Special Mouth Wash น้ำยาบ้วนปาก  เบิกเมื่อมีเคสใช้</t>
  </si>
  <si>
    <t>5%LCD in TA เบิกเมื่อมีเคสใช้</t>
  </si>
  <si>
    <t>ELP ยาระบาย  เบิกเมื่อมีเคสใช้</t>
  </si>
  <si>
    <t>Kaopectal เบิกเมื่อมีเคสใช้</t>
  </si>
  <si>
    <t>Urea-10% in TA  เบิกเมื่อมีเคสใช้</t>
  </si>
  <si>
    <t>ขวดพลาสติก 120 มล. เบิกเมื่อมีเคสใช้</t>
  </si>
  <si>
    <t>ขวดพลาสติก 60 มล.  เบิกเมื่อมีเคสใช้</t>
  </si>
  <si>
    <t>ทิงเจอร์เสลดพังพอน-30 ml  เบิกเมื่อมีเคสใช้</t>
  </si>
  <si>
    <t>Propylthiouracil tab-50 mg (PTU) เบิกเมื่อมีเคสใช้</t>
  </si>
  <si>
    <t>Omeprazole inj 40 mg/vial ผสม SWFI 10 cc เบิกเมื่อมีเคสใช้</t>
  </si>
  <si>
    <t>Vitamin B complex inj-1 ml เบิกเมื่อมีเคสใช้</t>
  </si>
  <si>
    <t>D-10-NSS/2 inj</t>
  </si>
  <si>
    <t>ตาม Guideline Hypogly</t>
  </si>
  <si>
    <t xml:space="preserve">แบบฟอร์มการเบิกเวชภัณฑ์(งานคลังยา) จากโรงพยาบาลอุตรดิตถ์   </t>
  </si>
  <si>
    <t>ยาขมิ้นชันแคปซูล-500 mg (รพ.พิชัย)</t>
  </si>
  <si>
    <t>ปรับปรุงเมื่อ 14/11/65</t>
  </si>
  <si>
    <r>
      <t xml:space="preserve">แบบฟอร์มการเบิกเวชภัณฑ์จากโรงพยาบาลอุตรดิตถ์  </t>
    </r>
    <r>
      <rPr>
        <b/>
        <sz val="14"/>
        <color indexed="10"/>
        <rFont val="Cordia New"/>
        <family val="2"/>
      </rPr>
      <t xml:space="preserve">  ( เบิกจากกลุ่มงานแพทย์แผนไทย ยังไม่อนุญาตให้เบิกจนกว่าจะแจ้งให้ทราบ)</t>
    </r>
  </si>
  <si>
    <t>1 เดือน</t>
  </si>
  <si>
    <t>แคปซูล</t>
  </si>
  <si>
    <t>ยาธาตุอบเชย</t>
  </si>
  <si>
    <t>ยาสหัสธารา</t>
  </si>
  <si>
    <t>ของ รพ.สต.……..........................……ว/ด/ป ที่เขียนเบิก………..…..……</t>
  </si>
  <si>
    <r>
      <t xml:space="preserve">แบบฟอร์ม ว.3/1 </t>
    </r>
    <r>
      <rPr>
        <i/>
        <sz val="14"/>
        <rFont val="TH SarabunPSK"/>
        <family val="2"/>
      </rPr>
      <t>(ปี 2566)</t>
    </r>
  </si>
  <si>
    <t>ที่………………………………..</t>
  </si>
  <si>
    <t xml:space="preserve"> หน่วยบริการ (รพ.สต./ฝ่าย)......................................................</t>
  </si>
  <si>
    <t xml:space="preserve">                 วันที่............เดือน.......................................พ.ศ........................  </t>
  </si>
  <si>
    <t>เรื่อง  ขอเบิกวัคซีนในงานสร้างเสริมภูมิคุ้มกันโรค</t>
  </si>
  <si>
    <t>เรียน  ผู้อำนวยการโรงพยาบาล……...........................................</t>
  </si>
  <si>
    <t>หน่วยบริการ (รพ.สต./ฝ่าย)……........................................... ขอเบิกวัคซีนต่างๆ  ดังนี้</t>
  </si>
  <si>
    <t>กลุ่ม
เป้าหมาย</t>
  </si>
  <si>
    <t>ข้อมูลการเบิกวัคซีน เดือน..........................</t>
  </si>
  <si>
    <t>ผลการให้วัคซีนเดือน.......................... ที่ผ่านมา</t>
  </si>
  <si>
    <t>เป้าหมาย
(คน)</t>
  </si>
  <si>
    <t>จำนวนวัคซีน (ขวด/หลอด)</t>
  </si>
  <si>
    <t>จำนวนผู้รับบริการ (คน)</t>
  </si>
  <si>
    <t>จำนวนวัคซีน
ที่เปิดใช้ 
(ขวด/หลอด)</t>
  </si>
  <si>
    <t>อัตราสูญเสีย
(ร้อยละ)</t>
  </si>
  <si>
    <t>ยอดคงเหลือ
ยกมา</t>
  </si>
  <si>
    <t>เด็กแรกเกิด 
ถึง 5 ปี</t>
  </si>
  <si>
    <r>
      <t xml:space="preserve">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</si>
  <si>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2.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</si>
  <si>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3.1 </t>
    </r>
    <r>
      <rPr>
        <b/>
        <sz val="14"/>
        <rFont val="TH SarabunPSK"/>
        <family val="2"/>
      </rPr>
      <t>DTP-HB-Hib</t>
    </r>
    <r>
      <rPr>
        <sz val="14"/>
        <rFont val="TH SarabunPSK"/>
        <family val="2"/>
      </rPr>
      <t xml:space="preserve"> (10 doses)</t>
    </r>
  </si>
  <si>
    <r>
      <t xml:space="preserve">3.2 </t>
    </r>
    <r>
      <rPr>
        <b/>
        <sz val="14"/>
        <rFont val="TH SarabunPSK"/>
        <family val="2"/>
      </rPr>
      <t xml:space="preserve">DTP-HB-Hib </t>
    </r>
    <r>
      <rPr>
        <sz val="14"/>
        <rFont val="TH SarabunPSK"/>
        <family val="2"/>
      </rPr>
      <t>(1 dose)</t>
    </r>
  </si>
  <si>
    <r>
      <t xml:space="preserve">4.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</si>
  <si>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5.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</si>
  <si>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6.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</si>
  <si>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7. </t>
    </r>
    <r>
      <rPr>
        <b/>
        <sz val="14"/>
        <rFont val="TH SarabunPSK"/>
        <family val="2"/>
      </rPr>
      <t>DTP</t>
    </r>
    <r>
      <rPr>
        <sz val="14"/>
        <rFont val="TH SarabunPSK"/>
        <family val="2"/>
      </rPr>
      <t xml:space="preserve"> (10 doses)</t>
    </r>
  </si>
  <si>
    <r>
      <t xml:space="preserve">8.1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</si>
  <si>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8.2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(4 doses)</t>
    </r>
  </si>
  <si>
    <r>
      <t xml:space="preserve">8.3 </t>
    </r>
    <r>
      <rPr>
        <b/>
        <sz val="14"/>
        <rFont val="TH SarabunPSK"/>
        <family val="2"/>
      </rPr>
      <t>JE เชื้อตาย</t>
    </r>
    <r>
      <rPr>
        <sz val="14"/>
        <rFont val="TH SarabunPSK"/>
        <family val="2"/>
      </rPr>
      <t xml:space="preserve"> (1 dose)</t>
    </r>
  </si>
  <si>
    <r>
      <t xml:space="preserve">9. </t>
    </r>
    <r>
      <rPr>
        <b/>
        <sz val="14"/>
        <rFont val="TH SarabunPSK"/>
        <family val="2"/>
      </rPr>
      <t>Rota</t>
    </r>
    <r>
      <rPr>
        <sz val="14"/>
        <rFont val="TH SarabunPSK"/>
        <family val="2"/>
      </rPr>
      <t xml:space="preserve"> (1 dose)</t>
    </r>
  </si>
  <si>
    <r>
      <t xml:space="preserve">นักเรียน ป.1
</t>
    </r>
    <r>
      <rPr>
        <sz val="14"/>
        <rFont val="TH SarabunPSK"/>
        <family val="2"/>
      </rPr>
      <t>(เก็บตกในรายที่ได้ไม่ครบถ้วน)</t>
    </r>
  </si>
  <si>
    <r>
      <t xml:space="preserve">10.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</si>
  <si>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11.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</si>
  <si>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12.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</si>
  <si>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13.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</si>
  <si>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14.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</si>
  <si>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15.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</si>
  <si>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16.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</si>
  <si>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t>นักเรียนหญิง
ป.5</t>
  </si>
  <si>
    <r>
      <t xml:space="preserve">17. </t>
    </r>
    <r>
      <rPr>
        <b/>
        <sz val="14"/>
        <rFont val="TH SarabunPSK"/>
        <family val="2"/>
      </rPr>
      <t>HPV</t>
    </r>
    <r>
      <rPr>
        <sz val="14"/>
        <rFont val="TH SarabunPSK"/>
        <family val="2"/>
      </rPr>
      <t xml:space="preserve"> (1 dose)</t>
    </r>
  </si>
  <si>
    <t>นักเรียน ป.6</t>
  </si>
  <si>
    <r>
      <t xml:space="preserve">18.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</si>
  <si>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19.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</si>
  <si>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20. </t>
    </r>
    <r>
      <rPr>
        <b/>
        <sz val="14"/>
        <rFont val="TH SarabunPSK"/>
        <family val="2"/>
      </rPr>
      <t>Influenza</t>
    </r>
    <r>
      <rPr>
        <sz val="14"/>
        <rFont val="TH SarabunPSK"/>
        <family val="2"/>
      </rPr>
      <t xml:space="preserve"> (1 dose)</t>
    </r>
  </si>
  <si>
    <t>คลินิกวัคซีนผู้ใหญ่</t>
  </si>
  <si>
    <r>
      <t xml:space="preserve">21.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</si>
  <si>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22. </t>
    </r>
    <r>
      <rPr>
        <b/>
        <sz val="14"/>
        <rFont val="TH SarabunPSK"/>
        <family val="2"/>
      </rPr>
      <t>MR</t>
    </r>
    <r>
      <rPr>
        <sz val="14"/>
        <rFont val="TH SarabunPSK"/>
        <family val="2"/>
      </rPr>
      <t xml:space="preserve"> (นศ.ทางการแพทย์
และสาธารณสุข) (10 doses)</t>
    </r>
  </si>
  <si>
    <r>
      <t xml:space="preserve">23.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>(บุคลากรทางการแพทย์และสาธารณสุข)</t>
    </r>
    <r>
      <rPr>
        <sz val="14"/>
        <rFont val="TH SarabunPSK"/>
        <family val="2"/>
      </rPr>
      <t xml:space="preserve"> (1 dose)</t>
    </r>
  </si>
  <si>
    <t xml:space="preserve">      ขอแสดงความนับถือ</t>
  </si>
  <si>
    <t xml:space="preserve">        (……………………….……………..…....)</t>
  </si>
  <si>
    <t>ตำแหน่ง …………………………………………….………………….....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</si>
  <si>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ตามที่คลังวัคซีนโรงพยาบาลได้รับการจัดสรร</t>
    </r>
  </si>
  <si>
    <t>Atorvastatin tab-40 mg</t>
  </si>
  <si>
    <t xml:space="preserve">Manidipine tab-20 mg </t>
  </si>
  <si>
    <t>ซอง</t>
  </si>
  <si>
    <t>ปรับปรุงเมื่อ 19/9/66</t>
  </si>
  <si>
    <t>ปรับปรุงเมื่อ   19/9/66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</si>
</sst>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\t&quot;£&quot;#,##0_);\(\t&quot;£&quot;#,##0\)"/>
    <numFmt numFmtId="198" formatCode="\t&quot;£&quot;#,##0_);[Red]\(\t&quot;£&quot;#,##0\)"/>
    <numFmt numFmtId="199" formatCode="\t&quot;£&quot;#,##0.00_);\(\t&quot;£&quot;#,##0.00\)"/>
    <numFmt numFmtId="200" formatCode="\t&quot;£&quot;#,##0.00_);[Red]\(\t&quot;£&quot;#,##0.00\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0.0"/>
    <numFmt numFmtId="211" formatCode="_-* #,##0.0_-;\-* #,##0.0_-;_-* &quot;-&quot;??_-;_-@_-"/>
    <numFmt numFmtId="212" formatCode="#,##0.0_ ;\-#,##0.0\ "/>
  </numFmts>
  <fonts count="77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05"/>
      <color indexed="8"/>
      <name val="Tahoma"/>
      <family val="2"/>
    </font>
    <font>
      <sz val="14"/>
      <color indexed="10"/>
      <name val="Cordia New"/>
      <family val="2"/>
    </font>
    <font>
      <b/>
      <sz val="10"/>
      <name val="Cordia New"/>
      <family val="2"/>
    </font>
    <font>
      <b/>
      <sz val="14"/>
      <color indexed="10"/>
      <name val="Cordia New"/>
      <family val="2"/>
    </font>
    <font>
      <sz val="12"/>
      <name val="Browallia New"/>
      <family val="2"/>
    </font>
    <font>
      <sz val="14"/>
      <name val="AngsanaUPC"/>
      <family val="1"/>
    </font>
    <font>
      <b/>
      <sz val="12"/>
      <name val="Browallia New"/>
      <family val="2"/>
    </font>
    <font>
      <sz val="10"/>
      <name val="AngsanaUPC"/>
      <family val="1"/>
    </font>
    <font>
      <b/>
      <sz val="10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7"/>
      <name val="Tahoma"/>
      <family val="2"/>
    </font>
    <font>
      <sz val="14"/>
      <color indexed="8"/>
      <name val="Cordia New"/>
      <family val="2"/>
    </font>
    <font>
      <sz val="12"/>
      <color indexed="8"/>
      <name val="Cordia New"/>
      <family val="2"/>
    </font>
    <font>
      <sz val="8"/>
      <color indexed="10"/>
      <name val="Tahoma"/>
      <family val="2"/>
    </font>
    <font>
      <sz val="12"/>
      <color indexed="10"/>
      <name val="Cordia New"/>
      <family val="2"/>
    </font>
    <font>
      <b/>
      <sz val="12"/>
      <color indexed="10"/>
      <name val="Cordia New"/>
      <family val="2"/>
    </font>
    <font>
      <sz val="11"/>
      <color indexed="8"/>
      <name val="Cordia New"/>
      <family val="2"/>
    </font>
    <font>
      <sz val="11"/>
      <name val="Cordia New"/>
      <family val="2"/>
    </font>
    <font>
      <sz val="11"/>
      <name val="Times New Roman"/>
      <family val="1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Cordia New"/>
      <family val="2"/>
    </font>
    <font>
      <sz val="16"/>
      <color indexed="8"/>
      <name val="TH SarabunPSK"/>
      <family val="2"/>
    </font>
    <font>
      <sz val="13"/>
      <color indexed="5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Cordia New"/>
      <family val="2"/>
    </font>
    <font>
      <sz val="16"/>
      <color rgb="FFFF0000"/>
      <name val="Cordia New"/>
      <family val="2"/>
    </font>
    <font>
      <sz val="14"/>
      <color rgb="FFFF0000"/>
      <name val="Cordia New"/>
      <family val="2"/>
    </font>
    <font>
      <sz val="16"/>
      <color theme="1"/>
      <name val="TH SarabunPSK"/>
      <family val="2"/>
    </font>
    <font>
      <sz val="13"/>
      <color theme="0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hair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0" applyNumberFormat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4" fillId="0" borderId="21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14" fillId="0" borderId="28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14" fillId="0" borderId="32" xfId="0" applyFont="1" applyBorder="1" applyAlignment="1">
      <alignment horizontal="left" wrapText="1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4" fillId="0" borderId="32" xfId="0" applyFont="1" applyBorder="1" applyAlignment="1">
      <alignment horizontal="left" shrinkToFi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21" fillId="0" borderId="21" xfId="0" applyFont="1" applyBorder="1" applyAlignment="1">
      <alignment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/>
    </xf>
    <xf numFmtId="0" fontId="7" fillId="0" borderId="26" xfId="0" applyFont="1" applyBorder="1" applyAlignment="1">
      <alignment/>
    </xf>
    <xf numFmtId="0" fontId="21" fillId="0" borderId="37" xfId="0" applyFont="1" applyBorder="1" applyAlignment="1">
      <alignment/>
    </xf>
    <xf numFmtId="0" fontId="14" fillId="0" borderId="28" xfId="0" applyFont="1" applyBorder="1" applyAlignment="1">
      <alignment horizontal="left" wrapText="1"/>
    </xf>
    <xf numFmtId="0" fontId="21" fillId="0" borderId="11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4" fillId="0" borderId="38" xfId="0" applyFont="1" applyBorder="1" applyAlignment="1">
      <alignment/>
    </xf>
    <xf numFmtId="206" fontId="23" fillId="0" borderId="32" xfId="0" applyNumberFormat="1" applyFont="1" applyFill="1" applyBorder="1" applyAlignment="1" applyProtection="1">
      <alignment horizontal="center" vertical="top"/>
      <protection/>
    </xf>
    <xf numFmtId="206" fontId="23" fillId="0" borderId="39" xfId="0" applyNumberFormat="1" applyFont="1" applyFill="1" applyBorder="1" applyAlignment="1" applyProtection="1">
      <alignment horizontal="center" vertical="top"/>
      <protection/>
    </xf>
    <xf numFmtId="206" fontId="23" fillId="0" borderId="0" xfId="0" applyNumberFormat="1" applyFont="1" applyFill="1" applyAlignment="1" applyProtection="1">
      <alignment horizontal="center" vertical="top"/>
      <protection/>
    </xf>
    <xf numFmtId="206" fontId="25" fillId="0" borderId="32" xfId="0" applyNumberFormat="1" applyFont="1" applyFill="1" applyBorder="1" applyAlignment="1" applyProtection="1">
      <alignment horizontal="center" vertical="top"/>
      <protection/>
    </xf>
    <xf numFmtId="206" fontId="25" fillId="0" borderId="39" xfId="0" applyNumberFormat="1" applyFont="1" applyFill="1" applyBorder="1" applyAlignment="1" applyProtection="1">
      <alignment horizontal="center" vertical="top"/>
      <protection/>
    </xf>
    <xf numFmtId="206" fontId="4" fillId="0" borderId="32" xfId="0" applyNumberFormat="1" applyFont="1" applyFill="1" applyBorder="1" applyAlignment="1" applyProtection="1">
      <alignment horizontal="center" vertical="top"/>
      <protection/>
    </xf>
    <xf numFmtId="206" fontId="4" fillId="0" borderId="39" xfId="0" applyNumberFormat="1" applyFont="1" applyFill="1" applyBorder="1" applyAlignment="1" applyProtection="1">
      <alignment horizontal="center" vertical="top"/>
      <protection/>
    </xf>
    <xf numFmtId="206" fontId="27" fillId="0" borderId="39" xfId="0" applyNumberFormat="1" applyFont="1" applyFill="1" applyBorder="1" applyAlignment="1" applyProtection="1">
      <alignment horizontal="center" vertical="top"/>
      <protection/>
    </xf>
    <xf numFmtId="1" fontId="23" fillId="0" borderId="32" xfId="0" applyNumberFormat="1" applyFont="1" applyFill="1" applyBorder="1" applyAlignment="1" applyProtection="1">
      <alignment horizontal="right" vertical="top"/>
      <protection/>
    </xf>
    <xf numFmtId="206" fontId="23" fillId="0" borderId="32" xfId="0" applyNumberFormat="1" applyFont="1" applyFill="1" applyBorder="1" applyAlignment="1" applyProtection="1">
      <alignment horizontal="right" vertical="top"/>
      <protection/>
    </xf>
    <xf numFmtId="206" fontId="72" fillId="0" borderId="32" xfId="0" applyNumberFormat="1" applyFont="1" applyFill="1" applyBorder="1" applyAlignment="1" applyProtection="1">
      <alignment horizontal="center" vertical="top"/>
      <protection/>
    </xf>
    <xf numFmtId="206" fontId="72" fillId="0" borderId="39" xfId="0" applyNumberFormat="1" applyFont="1" applyFill="1" applyBorder="1" applyAlignment="1" applyProtection="1">
      <alignment horizontal="center" vertical="top"/>
      <protection/>
    </xf>
    <xf numFmtId="0" fontId="2" fillId="0" borderId="32" xfId="0" applyFont="1" applyBorder="1" applyAlignment="1" applyProtection="1">
      <alignment/>
      <protection locked="0"/>
    </xf>
    <xf numFmtId="0" fontId="7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/>
      <protection locked="0"/>
    </xf>
    <xf numFmtId="0" fontId="11" fillId="0" borderId="32" xfId="0" applyFont="1" applyFill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 horizontal="center" vertical="justify"/>
      <protection locked="0"/>
    </xf>
    <xf numFmtId="0" fontId="11" fillId="0" borderId="32" xfId="0" applyFont="1" applyFill="1" applyBorder="1" applyAlignment="1" applyProtection="1">
      <alignment/>
      <protection locked="0"/>
    </xf>
    <xf numFmtId="0" fontId="25" fillId="0" borderId="32" xfId="0" applyFont="1" applyBorder="1" applyAlignment="1" applyProtection="1">
      <alignment horizontal="center" vertical="justify"/>
      <protection locked="0"/>
    </xf>
    <xf numFmtId="0" fontId="24" fillId="0" borderId="19" xfId="0" applyFont="1" applyFill="1" applyBorder="1" applyAlignment="1" applyProtection="1">
      <alignment/>
      <protection locked="0"/>
    </xf>
    <xf numFmtId="0" fontId="11" fillId="0" borderId="19" xfId="0" applyFont="1" applyFill="1" applyBorder="1" applyAlignment="1" applyProtection="1">
      <alignment wrapText="1"/>
      <protection locked="0"/>
    </xf>
    <xf numFmtId="0" fontId="25" fillId="0" borderId="32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/>
      <protection locked="0"/>
    </xf>
    <xf numFmtId="206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4" fillId="0" borderId="32" xfId="0" applyFont="1" applyFill="1" applyBorder="1" applyAlignment="1" applyProtection="1">
      <alignment wrapText="1"/>
      <protection locked="0"/>
    </xf>
    <xf numFmtId="0" fontId="74" fillId="0" borderId="32" xfId="0" applyFont="1" applyBorder="1" applyAlignment="1" applyProtection="1">
      <alignment horizontal="center" vertical="justify"/>
      <protection locked="0"/>
    </xf>
    <xf numFmtId="0" fontId="74" fillId="0" borderId="32" xfId="0" applyFont="1" applyFill="1" applyBorder="1" applyAlignment="1" applyProtection="1">
      <alignment/>
      <protection locked="0"/>
    </xf>
    <xf numFmtId="0" fontId="11" fillId="0" borderId="32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11" fillId="0" borderId="19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4" fillId="0" borderId="32" xfId="0" applyFont="1" applyFill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justify" wrapText="1"/>
      <protection locked="0"/>
    </xf>
    <xf numFmtId="0" fontId="11" fillId="0" borderId="32" xfId="0" applyFont="1" applyBorder="1" applyAlignment="1" applyProtection="1">
      <alignment horizontal="center" vertical="justify"/>
      <protection locked="0"/>
    </xf>
    <xf numFmtId="0" fontId="11" fillId="0" borderId="32" xfId="0" applyFont="1" applyBorder="1" applyAlignment="1" applyProtection="1">
      <alignment vertical="justify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 wrapText="1"/>
      <protection locked="0"/>
    </xf>
    <xf numFmtId="0" fontId="7" fillId="32" borderId="32" xfId="0" applyFont="1" applyFill="1" applyBorder="1" applyAlignment="1" applyProtection="1">
      <alignment/>
      <protection locked="0"/>
    </xf>
    <xf numFmtId="0" fontId="2" fillId="32" borderId="32" xfId="0" applyFont="1" applyFill="1" applyBorder="1" applyAlignment="1" applyProtection="1">
      <alignment vertical="justify" wrapText="1"/>
      <protection locked="0"/>
    </xf>
    <xf numFmtId="0" fontId="2" fillId="32" borderId="32" xfId="0" applyFont="1" applyFill="1" applyBorder="1" applyAlignment="1" applyProtection="1">
      <alignment vertical="justify"/>
      <protection locked="0"/>
    </xf>
    <xf numFmtId="0" fontId="2" fillId="32" borderId="32" xfId="0" applyFont="1" applyFill="1" applyBorder="1" applyAlignment="1" applyProtection="1">
      <alignment/>
      <protection locked="0"/>
    </xf>
    <xf numFmtId="0" fontId="2" fillId="32" borderId="32" xfId="0" applyFont="1" applyFill="1" applyBorder="1" applyAlignment="1" applyProtection="1">
      <alignment horizontal="center" vertical="justify"/>
      <protection locked="0"/>
    </xf>
    <xf numFmtId="0" fontId="2" fillId="0" borderId="32" xfId="0" applyFont="1" applyFill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206" fontId="22" fillId="0" borderId="32" xfId="0" applyNumberFormat="1" applyFont="1" applyFill="1" applyBorder="1" applyAlignment="1" applyProtection="1">
      <alignment horizontal="center" vertical="top"/>
      <protection locked="0"/>
    </xf>
    <xf numFmtId="0" fontId="2" fillId="0" borderId="32" xfId="0" applyFont="1" applyFill="1" applyBorder="1" applyAlignment="1" applyProtection="1">
      <alignment horizontal="left" vertical="justify" wrapText="1"/>
      <protection locked="0"/>
    </xf>
    <xf numFmtId="0" fontId="2" fillId="0" borderId="32" xfId="0" applyFont="1" applyFill="1" applyBorder="1" applyAlignment="1" applyProtection="1">
      <alignment horizontal="left" vertical="justify"/>
      <protection locked="0"/>
    </xf>
    <xf numFmtId="206" fontId="11" fillId="0" borderId="3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justify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2" fillId="0" borderId="32" xfId="0" applyFont="1" applyFill="1" applyBorder="1" applyAlignment="1" applyProtection="1">
      <alignment vertical="justify" wrapText="1"/>
      <protection locked="0"/>
    </xf>
    <xf numFmtId="0" fontId="2" fillId="0" borderId="32" xfId="0" applyFont="1" applyFill="1" applyBorder="1" applyAlignment="1" applyProtection="1">
      <alignment vertical="justify"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vertical="top" wrapText="1"/>
      <protection locked="0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6" fillId="0" borderId="32" xfId="0" applyFont="1" applyFill="1" applyBorder="1" applyAlignment="1" applyProtection="1">
      <alignment horizontal="left" vertical="center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206" fontId="2" fillId="0" borderId="3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justify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wrapText="1"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8" fillId="0" borderId="32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5" fillId="0" borderId="32" xfId="0" applyFont="1" applyBorder="1" applyAlignment="1" applyProtection="1">
      <alignment horizontal="right" vertical="justify"/>
      <protection/>
    </xf>
    <xf numFmtId="0" fontId="25" fillId="0" borderId="39" xfId="0" applyFont="1" applyBorder="1" applyAlignment="1" applyProtection="1">
      <alignment horizontal="right" vertical="justify"/>
      <protection/>
    </xf>
    <xf numFmtId="0" fontId="2" fillId="32" borderId="32" xfId="0" applyFont="1" applyFill="1" applyBorder="1" applyAlignment="1" applyProtection="1">
      <alignment vertical="justify"/>
      <protection/>
    </xf>
    <xf numFmtId="0" fontId="4" fillId="32" borderId="39" xfId="0" applyFont="1" applyFill="1" applyBorder="1" applyAlignment="1" applyProtection="1">
      <alignment horizontal="right" vertical="justify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26" fillId="0" borderId="32" xfId="0" applyFont="1" applyFill="1" applyBorder="1" applyAlignment="1" applyProtection="1">
      <alignment horizontal="center"/>
      <protection/>
    </xf>
    <xf numFmtId="0" fontId="26" fillId="0" borderId="39" xfId="0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wrapText="1"/>
      <protection locked="0"/>
    </xf>
    <xf numFmtId="0" fontId="7" fillId="0" borderId="3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9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75" fillId="0" borderId="32" xfId="0" applyFont="1" applyBorder="1" applyAlignment="1">
      <alignment/>
    </xf>
    <xf numFmtId="0" fontId="75" fillId="0" borderId="32" xfId="0" applyFont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0" fillId="33" borderId="0" xfId="0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33" borderId="0" xfId="0" applyFont="1" applyFill="1" applyAlignment="1" applyProtection="1">
      <alignment horizontal="right"/>
      <protection locked="0"/>
    </xf>
    <xf numFmtId="0" fontId="30" fillId="33" borderId="0" xfId="0" applyFont="1" applyFill="1" applyAlignment="1" applyProtection="1">
      <alignment horizontal="left"/>
      <protection locked="0"/>
    </xf>
    <xf numFmtId="43" fontId="30" fillId="0" borderId="0" xfId="33" applyFont="1" applyAlignment="1" applyProtection="1">
      <alignment/>
      <protection locked="0"/>
    </xf>
    <xf numFmtId="0" fontId="32" fillId="33" borderId="21" xfId="0" applyFont="1" applyFill="1" applyBorder="1" applyAlignment="1" applyProtection="1">
      <alignment horizontal="center" vertical="center" wrapText="1"/>
      <protection locked="0"/>
    </xf>
    <xf numFmtId="0" fontId="32" fillId="33" borderId="22" xfId="0" applyFont="1" applyFill="1" applyBorder="1" applyAlignment="1" applyProtection="1">
      <alignment horizontal="center" vertical="center" wrapText="1"/>
      <protection locked="0"/>
    </xf>
    <xf numFmtId="0" fontId="32" fillId="33" borderId="42" xfId="0" applyFont="1" applyFill="1" applyBorder="1" applyAlignment="1" applyProtection="1">
      <alignment horizontal="center" vertical="center" wrapText="1"/>
      <protection locked="0"/>
    </xf>
    <xf numFmtId="0" fontId="30" fillId="33" borderId="43" xfId="0" applyFont="1" applyFill="1" applyBorder="1" applyAlignment="1" applyProtection="1">
      <alignment/>
      <protection locked="0"/>
    </xf>
    <xf numFmtId="206" fontId="30" fillId="34" borderId="44" xfId="35" applyNumberFormat="1" applyFont="1" applyFill="1" applyBorder="1" applyAlignment="1" applyProtection="1">
      <alignment horizontal="center"/>
      <protection locked="0"/>
    </xf>
    <xf numFmtId="206" fontId="30" fillId="33" borderId="45" xfId="35" applyNumberFormat="1" applyFont="1" applyFill="1" applyBorder="1" applyAlignment="1" applyProtection="1">
      <alignment horizontal="center"/>
      <protection/>
    </xf>
    <xf numFmtId="206" fontId="30" fillId="34" borderId="46" xfId="35" applyNumberFormat="1" applyFont="1" applyFill="1" applyBorder="1" applyAlignment="1" applyProtection="1">
      <alignment horizontal="center"/>
      <protection locked="0"/>
    </xf>
    <xf numFmtId="206" fontId="30" fillId="33" borderId="47" xfId="35" applyNumberFormat="1" applyFont="1" applyFill="1" applyBorder="1" applyAlignment="1" applyProtection="1">
      <alignment horizontal="center"/>
      <protection/>
    </xf>
    <xf numFmtId="211" fontId="30" fillId="34" borderId="48" xfId="35" applyNumberFormat="1" applyFont="1" applyFill="1" applyBorder="1" applyAlignment="1" applyProtection="1">
      <alignment horizontal="center"/>
      <protection locked="0"/>
    </xf>
    <xf numFmtId="212" fontId="30" fillId="33" borderId="49" xfId="35" applyNumberFormat="1" applyFont="1" applyFill="1" applyBorder="1" applyAlignment="1" applyProtection="1">
      <alignment horizontal="center"/>
      <protection/>
    </xf>
    <xf numFmtId="0" fontId="30" fillId="33" borderId="50" xfId="0" applyFont="1" applyFill="1" applyBorder="1" applyAlignment="1" applyProtection="1">
      <alignment/>
      <protection locked="0"/>
    </xf>
    <xf numFmtId="206" fontId="30" fillId="34" borderId="51" xfId="35" applyNumberFormat="1" applyFont="1" applyFill="1" applyBorder="1" applyAlignment="1" applyProtection="1">
      <alignment horizontal="center"/>
      <protection locked="0"/>
    </xf>
    <xf numFmtId="206" fontId="30" fillId="34" borderId="45" xfId="35" applyNumberFormat="1" applyFont="1" applyFill="1" applyBorder="1" applyAlignment="1" applyProtection="1">
      <alignment horizontal="center"/>
      <protection locked="0"/>
    </xf>
    <xf numFmtId="206" fontId="30" fillId="33" borderId="52" xfId="33" applyNumberFormat="1" applyFont="1" applyFill="1" applyBorder="1" applyAlignment="1" applyProtection="1">
      <alignment horizontal="center"/>
      <protection/>
    </xf>
    <xf numFmtId="206" fontId="30" fillId="34" borderId="53" xfId="35" applyNumberFormat="1" applyFont="1" applyFill="1" applyBorder="1" applyAlignment="1" applyProtection="1">
      <alignment horizontal="center"/>
      <protection locked="0"/>
    </xf>
    <xf numFmtId="212" fontId="30" fillId="33" borderId="47" xfId="35" applyNumberFormat="1" applyFont="1" applyFill="1" applyBorder="1" applyAlignment="1" applyProtection="1">
      <alignment horizontal="center"/>
      <protection/>
    </xf>
    <xf numFmtId="0" fontId="30" fillId="33" borderId="54" xfId="0" applyFont="1" applyFill="1" applyBorder="1" applyAlignment="1" applyProtection="1">
      <alignment/>
      <protection locked="0"/>
    </xf>
    <xf numFmtId="211" fontId="33" fillId="33" borderId="55" xfId="33" applyNumberFormat="1" applyFont="1" applyFill="1" applyBorder="1" applyAlignment="1" applyProtection="1">
      <alignment horizontal="center"/>
      <protection/>
    </xf>
    <xf numFmtId="206" fontId="33" fillId="33" borderId="45" xfId="33" applyNumberFormat="1" applyFont="1" applyFill="1" applyBorder="1" applyAlignment="1" applyProtection="1">
      <alignment horizontal="center"/>
      <protection/>
    </xf>
    <xf numFmtId="0" fontId="30" fillId="33" borderId="56" xfId="0" applyFont="1" applyFill="1" applyBorder="1" applyAlignment="1" applyProtection="1">
      <alignment/>
      <protection locked="0"/>
    </xf>
    <xf numFmtId="0" fontId="30" fillId="33" borderId="43" xfId="0" applyFont="1" applyFill="1" applyBorder="1" applyAlignment="1" applyProtection="1">
      <alignment vertical="center"/>
      <protection locked="0"/>
    </xf>
    <xf numFmtId="206" fontId="30" fillId="34" borderId="44" xfId="35" applyNumberFormat="1" applyFont="1" applyFill="1" applyBorder="1" applyAlignment="1" applyProtection="1">
      <alignment horizontal="center" vertical="center"/>
      <protection locked="0"/>
    </xf>
    <xf numFmtId="206" fontId="30" fillId="33" borderId="46" xfId="35" applyNumberFormat="1" applyFont="1" applyFill="1" applyBorder="1" applyAlignment="1" applyProtection="1">
      <alignment horizontal="center" vertical="center"/>
      <protection/>
    </xf>
    <xf numFmtId="206" fontId="30" fillId="34" borderId="46" xfId="35" applyNumberFormat="1" applyFont="1" applyFill="1" applyBorder="1" applyAlignment="1" applyProtection="1">
      <alignment horizontal="center" vertical="center"/>
      <protection locked="0"/>
    </xf>
    <xf numFmtId="206" fontId="30" fillId="33" borderId="57" xfId="33" applyNumberFormat="1" applyFont="1" applyFill="1" applyBorder="1" applyAlignment="1" applyProtection="1">
      <alignment horizontal="center" vertical="center"/>
      <protection/>
    </xf>
    <xf numFmtId="206" fontId="30" fillId="34" borderId="48" xfId="35" applyNumberFormat="1" applyFont="1" applyFill="1" applyBorder="1" applyAlignment="1" applyProtection="1">
      <alignment horizontal="center" vertical="center"/>
      <protection locked="0"/>
    </xf>
    <xf numFmtId="212" fontId="30" fillId="33" borderId="49" xfId="35" applyNumberFormat="1" applyFont="1" applyFill="1" applyBorder="1" applyAlignment="1" applyProtection="1">
      <alignment horizontal="center" vertical="center"/>
      <protection/>
    </xf>
    <xf numFmtId="0" fontId="30" fillId="33" borderId="58" xfId="0" applyFont="1" applyFill="1" applyBorder="1" applyAlignment="1" applyProtection="1">
      <alignment vertical="center"/>
      <protection locked="0"/>
    </xf>
    <xf numFmtId="206" fontId="30" fillId="34" borderId="59" xfId="35" applyNumberFormat="1" applyFont="1" applyFill="1" applyBorder="1" applyAlignment="1" applyProtection="1">
      <alignment horizontal="center" vertical="center"/>
      <protection locked="0"/>
    </xf>
    <xf numFmtId="206" fontId="30" fillId="33" borderId="45" xfId="35" applyNumberFormat="1" applyFont="1" applyFill="1" applyBorder="1" applyAlignment="1" applyProtection="1">
      <alignment horizontal="center" vertical="center"/>
      <protection/>
    </xf>
    <xf numFmtId="206" fontId="30" fillId="34" borderId="45" xfId="35" applyNumberFormat="1" applyFont="1" applyFill="1" applyBorder="1" applyAlignment="1" applyProtection="1">
      <alignment horizontal="center" vertical="center"/>
      <protection locked="0"/>
    </xf>
    <xf numFmtId="206" fontId="30" fillId="33" borderId="47" xfId="35" applyNumberFormat="1" applyFont="1" applyFill="1" applyBorder="1" applyAlignment="1" applyProtection="1">
      <alignment horizontal="center" vertical="center"/>
      <protection/>
    </xf>
    <xf numFmtId="206" fontId="30" fillId="34" borderId="53" xfId="35" applyNumberFormat="1" applyFont="1" applyFill="1" applyBorder="1" applyAlignment="1" applyProtection="1">
      <alignment horizontal="center" vertical="center"/>
      <protection locked="0"/>
    </xf>
    <xf numFmtId="212" fontId="30" fillId="33" borderId="47" xfId="35" applyNumberFormat="1" applyFont="1" applyFill="1" applyBorder="1" applyAlignment="1" applyProtection="1">
      <alignment horizontal="center" vertical="center"/>
      <protection/>
    </xf>
    <xf numFmtId="0" fontId="30" fillId="33" borderId="50" xfId="0" applyFont="1" applyFill="1" applyBorder="1" applyAlignment="1" applyProtection="1">
      <alignment vertical="center"/>
      <protection locked="0"/>
    </xf>
    <xf numFmtId="206" fontId="30" fillId="34" borderId="51" xfId="35" applyNumberFormat="1" applyFont="1" applyFill="1" applyBorder="1" applyAlignment="1" applyProtection="1">
      <alignment horizontal="center" vertical="center"/>
      <protection locked="0"/>
    </xf>
    <xf numFmtId="0" fontId="30" fillId="33" borderId="60" xfId="0" applyFont="1" applyFill="1" applyBorder="1" applyAlignment="1" applyProtection="1">
      <alignment vertical="center"/>
      <protection locked="0"/>
    </xf>
    <xf numFmtId="206" fontId="30" fillId="34" borderId="61" xfId="35" applyNumberFormat="1" applyFont="1" applyFill="1" applyBorder="1" applyAlignment="1" applyProtection="1">
      <alignment horizontal="center" vertical="center"/>
      <protection locked="0"/>
    </xf>
    <xf numFmtId="206" fontId="30" fillId="33" borderId="62" xfId="35" applyNumberFormat="1" applyFont="1" applyFill="1" applyBorder="1" applyAlignment="1" applyProtection="1">
      <alignment horizontal="center" vertical="center"/>
      <protection/>
    </xf>
    <xf numFmtId="206" fontId="30" fillId="34" borderId="62" xfId="35" applyNumberFormat="1" applyFont="1" applyFill="1" applyBorder="1" applyAlignment="1" applyProtection="1">
      <alignment horizontal="center" vertical="center"/>
      <protection locked="0"/>
    </xf>
    <xf numFmtId="206" fontId="30" fillId="33" borderId="55" xfId="35" applyNumberFormat="1" applyFont="1" applyFill="1" applyBorder="1" applyAlignment="1" applyProtection="1">
      <alignment horizontal="center" vertical="center"/>
      <protection/>
    </xf>
    <xf numFmtId="206" fontId="30" fillId="34" borderId="63" xfId="35" applyNumberFormat="1" applyFont="1" applyFill="1" applyBorder="1" applyAlignment="1" applyProtection="1">
      <alignment horizontal="center" vertical="center"/>
      <protection locked="0"/>
    </xf>
    <xf numFmtId="212" fontId="30" fillId="33" borderId="55" xfId="35" applyNumberFormat="1" applyFont="1" applyFill="1" applyBorder="1" applyAlignment="1" applyProtection="1">
      <alignment horizontal="center" vertical="center"/>
      <protection/>
    </xf>
    <xf numFmtId="206" fontId="30" fillId="33" borderId="52" xfId="33" applyNumberFormat="1" applyFont="1" applyFill="1" applyBorder="1" applyAlignment="1" applyProtection="1">
      <alignment horizontal="center" vertical="center"/>
      <protection/>
    </xf>
    <xf numFmtId="0" fontId="30" fillId="33" borderId="54" xfId="0" applyFont="1" applyFill="1" applyBorder="1" applyAlignment="1" applyProtection="1">
      <alignment vertical="center"/>
      <protection locked="0"/>
    </xf>
    <xf numFmtId="211" fontId="33" fillId="33" borderId="55" xfId="33" applyNumberFormat="1" applyFont="1" applyFill="1" applyBorder="1" applyAlignment="1" applyProtection="1">
      <alignment horizontal="center" vertical="center"/>
      <protection/>
    </xf>
    <xf numFmtId="206" fontId="30" fillId="34" borderId="64" xfId="35" applyNumberFormat="1" applyFont="1" applyFill="1" applyBorder="1" applyAlignment="1" applyProtection="1">
      <alignment horizontal="center" vertical="center"/>
      <protection locked="0"/>
    </xf>
    <xf numFmtId="206" fontId="30" fillId="33" borderId="0" xfId="33" applyNumberFormat="1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 wrapText="1"/>
      <protection locked="0"/>
    </xf>
    <xf numFmtId="0" fontId="30" fillId="33" borderId="18" xfId="0" applyFont="1" applyFill="1" applyBorder="1" applyAlignment="1" applyProtection="1">
      <alignment vertical="center"/>
      <protection locked="0"/>
    </xf>
    <xf numFmtId="206" fontId="30" fillId="34" borderId="17" xfId="35" applyNumberFormat="1" applyFont="1" applyFill="1" applyBorder="1" applyAlignment="1" applyProtection="1">
      <alignment horizontal="center" vertical="center"/>
      <protection locked="0"/>
    </xf>
    <xf numFmtId="206" fontId="30" fillId="33" borderId="65" xfId="35" applyNumberFormat="1" applyFont="1" applyFill="1" applyBorder="1" applyAlignment="1" applyProtection="1">
      <alignment horizontal="center" vertical="center"/>
      <protection/>
    </xf>
    <xf numFmtId="206" fontId="30" fillId="34" borderId="65" xfId="35" applyNumberFormat="1" applyFont="1" applyFill="1" applyBorder="1" applyAlignment="1" applyProtection="1">
      <alignment horizontal="center" vertical="center"/>
      <protection locked="0"/>
    </xf>
    <xf numFmtId="206" fontId="30" fillId="33" borderId="66" xfId="35" applyNumberFormat="1" applyFont="1" applyFill="1" applyBorder="1" applyAlignment="1" applyProtection="1">
      <alignment horizontal="center" vertical="center"/>
      <protection/>
    </xf>
    <xf numFmtId="206" fontId="30" fillId="34" borderId="13" xfId="35" applyNumberFormat="1" applyFont="1" applyFill="1" applyBorder="1" applyAlignment="1" applyProtection="1">
      <alignment horizontal="center" vertical="center"/>
      <protection locked="0"/>
    </xf>
    <xf numFmtId="212" fontId="30" fillId="33" borderId="66" xfId="35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0" fillId="33" borderId="67" xfId="0" applyFont="1" applyFill="1" applyBorder="1" applyAlignment="1" applyProtection="1">
      <alignment horizontal="left" vertical="center"/>
      <protection locked="0"/>
    </xf>
    <xf numFmtId="206" fontId="30" fillId="34" borderId="68" xfId="35" applyNumberFormat="1" applyFont="1" applyFill="1" applyBorder="1" applyAlignment="1" applyProtection="1">
      <alignment horizontal="center" vertical="center"/>
      <protection locked="0"/>
    </xf>
    <xf numFmtId="206" fontId="30" fillId="33" borderId="69" xfId="35" applyNumberFormat="1" applyFont="1" applyFill="1" applyBorder="1" applyAlignment="1" applyProtection="1">
      <alignment horizontal="center" vertical="center"/>
      <protection/>
    </xf>
    <xf numFmtId="206" fontId="30" fillId="34" borderId="69" xfId="35" applyNumberFormat="1" applyFont="1" applyFill="1" applyBorder="1" applyAlignment="1" applyProtection="1">
      <alignment horizontal="center" vertical="center"/>
      <protection locked="0"/>
    </xf>
    <xf numFmtId="206" fontId="30" fillId="33" borderId="70" xfId="35" applyNumberFormat="1" applyFont="1" applyFill="1" applyBorder="1" applyAlignment="1" applyProtection="1">
      <alignment horizontal="center" vertical="center"/>
      <protection/>
    </xf>
    <xf numFmtId="206" fontId="30" fillId="34" borderId="26" xfId="35" applyNumberFormat="1" applyFont="1" applyFill="1" applyBorder="1" applyAlignment="1" applyProtection="1">
      <alignment horizontal="center" vertical="center"/>
      <protection locked="0"/>
    </xf>
    <xf numFmtId="212" fontId="30" fillId="33" borderId="70" xfId="35" applyNumberFormat="1" applyFont="1" applyFill="1" applyBorder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/>
      <protection locked="0"/>
    </xf>
    <xf numFmtId="206" fontId="30" fillId="33" borderId="71" xfId="35" applyNumberFormat="1" applyFont="1" applyFill="1" applyBorder="1" applyAlignment="1" applyProtection="1">
      <alignment horizontal="center" vertical="center"/>
      <protection/>
    </xf>
    <xf numFmtId="0" fontId="33" fillId="33" borderId="49" xfId="0" applyFont="1" applyFill="1" applyBorder="1" applyAlignment="1">
      <alignment vertical="center"/>
    </xf>
    <xf numFmtId="0" fontId="33" fillId="0" borderId="0" xfId="0" applyFont="1" applyAlignment="1" applyProtection="1">
      <alignment/>
      <protection locked="0"/>
    </xf>
    <xf numFmtId="206" fontId="30" fillId="33" borderId="72" xfId="35" applyNumberFormat="1" applyFont="1" applyFill="1" applyBorder="1" applyAlignment="1" applyProtection="1">
      <alignment horizontal="center" vertical="center"/>
      <protection/>
    </xf>
    <xf numFmtId="206" fontId="30" fillId="34" borderId="72" xfId="35" applyNumberFormat="1" applyFont="1" applyFill="1" applyBorder="1" applyAlignment="1" applyProtection="1">
      <alignment horizontal="center" vertical="center"/>
      <protection locked="0"/>
    </xf>
    <xf numFmtId="206" fontId="30" fillId="33" borderId="12" xfId="35" applyNumberFormat="1" applyFont="1" applyFill="1" applyBorder="1" applyAlignment="1" applyProtection="1">
      <alignment horizontal="center" vertical="center"/>
      <protection/>
    </xf>
    <xf numFmtId="206" fontId="30" fillId="34" borderId="35" xfId="35" applyNumberFormat="1" applyFont="1" applyFill="1" applyBorder="1" applyAlignment="1" applyProtection="1">
      <alignment horizontal="center" vertical="center"/>
      <protection locked="0"/>
    </xf>
    <xf numFmtId="206" fontId="30" fillId="34" borderId="23" xfId="35" applyNumberFormat="1" applyFont="1" applyFill="1" applyBorder="1" applyAlignment="1" applyProtection="1">
      <alignment horizontal="center" vertical="center"/>
      <protection locked="0"/>
    </xf>
    <xf numFmtId="212" fontId="30" fillId="33" borderId="73" xfId="35" applyNumberFormat="1" applyFont="1" applyFill="1" applyBorder="1" applyAlignment="1" applyProtection="1">
      <alignment horizontal="center" vertical="center"/>
      <protection/>
    </xf>
    <xf numFmtId="0" fontId="30" fillId="33" borderId="74" xfId="0" applyFont="1" applyFill="1" applyBorder="1" applyAlignment="1" applyProtection="1">
      <alignment vertical="center"/>
      <protection locked="0"/>
    </xf>
    <xf numFmtId="206" fontId="30" fillId="33" borderId="49" xfId="35" applyNumberFormat="1" applyFont="1" applyFill="1" applyBorder="1" applyAlignment="1" applyProtection="1">
      <alignment horizontal="center" vertical="center"/>
      <protection/>
    </xf>
    <xf numFmtId="0" fontId="30" fillId="33" borderId="75" xfId="0" applyFont="1" applyFill="1" applyBorder="1" applyAlignment="1" applyProtection="1">
      <alignment vertical="center" wrapText="1"/>
      <protection locked="0"/>
    </xf>
    <xf numFmtId="0" fontId="30" fillId="33" borderId="76" xfId="0" applyFont="1" applyFill="1" applyBorder="1" applyAlignment="1" applyProtection="1">
      <alignment horizontal="left" vertical="center" wrapText="1"/>
      <protection locked="0"/>
    </xf>
    <xf numFmtId="206" fontId="30" fillId="33" borderId="23" xfId="35" applyNumberFormat="1" applyFont="1" applyFill="1" applyBorder="1" applyAlignment="1" applyProtection="1">
      <alignment horizontal="center" vertical="center"/>
      <protection/>
    </xf>
    <xf numFmtId="206" fontId="30" fillId="33" borderId="73" xfId="35" applyNumberFormat="1" applyFont="1" applyFill="1" applyBorder="1" applyAlignment="1" applyProtection="1">
      <alignment horizontal="center" vertical="center"/>
      <protection/>
    </xf>
    <xf numFmtId="206" fontId="30" fillId="34" borderId="77" xfId="35" applyNumberFormat="1" applyFont="1" applyFill="1" applyBorder="1" applyAlignment="1" applyProtection="1">
      <alignment horizontal="center" vertical="center"/>
      <protection locked="0"/>
    </xf>
    <xf numFmtId="206" fontId="30" fillId="33" borderId="0" xfId="35" applyNumberFormat="1" applyFont="1" applyFill="1" applyBorder="1" applyAlignment="1" applyProtection="1">
      <alignment horizontal="center"/>
      <protection locked="0"/>
    </xf>
    <xf numFmtId="0" fontId="33" fillId="33" borderId="0" xfId="0" applyFont="1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4" fillId="0" borderId="32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 vertical="justify" wrapText="1"/>
      <protection locked="0"/>
    </xf>
    <xf numFmtId="0" fontId="2" fillId="0" borderId="32" xfId="0" applyFont="1" applyBorder="1" applyAlignment="1" applyProtection="1">
      <alignment horizontal="center" vertical="justify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 applyProtection="1">
      <alignment horizontal="center"/>
      <protection locked="0"/>
    </xf>
    <xf numFmtId="0" fontId="3" fillId="0" borderId="79" xfId="0" applyFont="1" applyFill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Alignment="1" applyProtection="1">
      <alignment horizontal="left"/>
      <protection locked="0"/>
    </xf>
    <xf numFmtId="0" fontId="32" fillId="33" borderId="81" xfId="0" applyFont="1" applyFill="1" applyBorder="1" applyAlignment="1" applyProtection="1">
      <alignment horizontal="center" vertical="center" wrapText="1"/>
      <protection locked="0"/>
    </xf>
    <xf numFmtId="0" fontId="32" fillId="33" borderId="82" xfId="0" applyFont="1" applyFill="1" applyBorder="1" applyAlignment="1" applyProtection="1">
      <alignment horizontal="center" vertical="center"/>
      <protection locked="0"/>
    </xf>
    <xf numFmtId="0" fontId="32" fillId="33" borderId="83" xfId="0" applyFont="1" applyFill="1" applyBorder="1" applyAlignment="1" applyProtection="1">
      <alignment horizontal="center" vertical="center"/>
      <protection locked="0"/>
    </xf>
    <xf numFmtId="0" fontId="32" fillId="33" borderId="84" xfId="0" applyFont="1" applyFill="1" applyBorder="1" applyAlignment="1" applyProtection="1">
      <alignment horizontal="center" vertical="center"/>
      <protection locked="0"/>
    </xf>
    <xf numFmtId="0" fontId="32" fillId="33" borderId="85" xfId="0" applyFont="1" applyFill="1" applyBorder="1" applyAlignment="1" applyProtection="1">
      <alignment horizontal="center" vertical="center"/>
      <protection locked="0"/>
    </xf>
    <xf numFmtId="0" fontId="32" fillId="33" borderId="86" xfId="0" applyFont="1" applyFill="1" applyBorder="1" applyAlignment="1" applyProtection="1">
      <alignment horizontal="center" vertical="center"/>
      <protection locked="0"/>
    </xf>
    <xf numFmtId="0" fontId="32" fillId="33" borderId="37" xfId="0" applyFont="1" applyFill="1" applyBorder="1" applyAlignment="1" applyProtection="1">
      <alignment horizontal="center" vertical="center"/>
      <protection locked="0"/>
    </xf>
    <xf numFmtId="0" fontId="32" fillId="33" borderId="28" xfId="0" applyFont="1" applyFill="1" applyBorder="1" applyAlignment="1" applyProtection="1">
      <alignment horizontal="center" vertical="center"/>
      <protection locked="0"/>
    </xf>
    <xf numFmtId="0" fontId="32" fillId="33" borderId="87" xfId="0" applyFont="1" applyFill="1" applyBorder="1" applyAlignment="1" applyProtection="1">
      <alignment horizontal="center" vertical="center"/>
      <protection locked="0"/>
    </xf>
    <xf numFmtId="0" fontId="32" fillId="33" borderId="88" xfId="0" applyFont="1" applyFill="1" applyBorder="1" applyAlignment="1" applyProtection="1">
      <alignment horizontal="center" vertical="center"/>
      <protection locked="0"/>
    </xf>
    <xf numFmtId="0" fontId="32" fillId="33" borderId="70" xfId="0" applyFont="1" applyFill="1" applyBorder="1" applyAlignment="1" applyProtection="1">
      <alignment horizontal="center" vertical="center"/>
      <protection locked="0"/>
    </xf>
    <xf numFmtId="0" fontId="32" fillId="33" borderId="31" xfId="0" applyFont="1" applyFill="1" applyBorder="1" applyAlignment="1" applyProtection="1">
      <alignment horizontal="center" vertical="center" wrapText="1"/>
      <protection locked="0"/>
    </xf>
    <xf numFmtId="0" fontId="32" fillId="33" borderId="22" xfId="0" applyFont="1" applyFill="1" applyBorder="1" applyAlignment="1" applyProtection="1">
      <alignment horizontal="center" vertical="center"/>
      <protection locked="0"/>
    </xf>
    <xf numFmtId="0" fontId="32" fillId="33" borderId="32" xfId="0" applyFont="1" applyFill="1" applyBorder="1" applyAlignment="1" applyProtection="1">
      <alignment horizontal="center" vertical="center"/>
      <protection locked="0"/>
    </xf>
    <xf numFmtId="0" fontId="32" fillId="33" borderId="39" xfId="0" applyFont="1" applyFill="1" applyBorder="1" applyAlignment="1" applyProtection="1">
      <alignment horizontal="center" vertical="center"/>
      <protection locked="0"/>
    </xf>
    <xf numFmtId="0" fontId="32" fillId="33" borderId="89" xfId="0" applyFont="1" applyFill="1" applyBorder="1" applyAlignment="1" applyProtection="1">
      <alignment horizontal="center" vertical="center" wrapText="1"/>
      <protection locked="0"/>
    </xf>
    <xf numFmtId="0" fontId="32" fillId="33" borderId="35" xfId="0" applyFont="1" applyFill="1" applyBorder="1" applyAlignment="1" applyProtection="1">
      <alignment horizontal="center" vertical="center" wrapText="1"/>
      <protection locked="0"/>
    </xf>
    <xf numFmtId="0" fontId="32" fillId="33" borderId="40" xfId="0" applyFont="1" applyFill="1" applyBorder="1" applyAlignment="1" applyProtection="1">
      <alignment horizontal="center" vertical="center" wrapText="1"/>
      <protection locked="0"/>
    </xf>
    <xf numFmtId="0" fontId="32" fillId="33" borderId="23" xfId="0" applyFont="1" applyFill="1" applyBorder="1" applyAlignment="1" applyProtection="1">
      <alignment horizontal="center" vertical="center" wrapText="1"/>
      <protection locked="0"/>
    </xf>
    <xf numFmtId="0" fontId="32" fillId="33" borderId="90" xfId="0" applyFont="1" applyFill="1" applyBorder="1" applyAlignment="1" applyProtection="1">
      <alignment horizontal="center" vertical="center" wrapText="1"/>
      <protection locked="0"/>
    </xf>
    <xf numFmtId="0" fontId="32" fillId="33" borderId="73" xfId="0" applyFont="1" applyFill="1" applyBorder="1" applyAlignment="1" applyProtection="1">
      <alignment horizontal="center" vertical="center"/>
      <protection locked="0"/>
    </xf>
    <xf numFmtId="0" fontId="32" fillId="33" borderId="84" xfId="0" applyFont="1" applyFill="1" applyBorder="1" applyAlignment="1" applyProtection="1">
      <alignment horizontal="center" vertical="center" wrapText="1"/>
      <protection locked="0"/>
    </xf>
    <xf numFmtId="0" fontId="32" fillId="33" borderId="91" xfId="0" applyFont="1" applyFill="1" applyBorder="1" applyAlignment="1" applyProtection="1">
      <alignment horizontal="center" vertical="center"/>
      <protection locked="0"/>
    </xf>
    <xf numFmtId="0" fontId="32" fillId="33" borderId="92" xfId="0" applyFont="1" applyFill="1" applyBorder="1" applyAlignment="1" applyProtection="1">
      <alignment horizontal="center" vertical="center" wrapText="1"/>
      <protection locked="0"/>
    </xf>
    <xf numFmtId="0" fontId="32" fillId="33" borderId="93" xfId="0" applyFont="1" applyFill="1" applyBorder="1" applyAlignment="1" applyProtection="1">
      <alignment horizontal="center" vertical="center"/>
      <protection locked="0"/>
    </xf>
    <xf numFmtId="0" fontId="32" fillId="33" borderId="92" xfId="0" applyFont="1" applyFill="1" applyBorder="1" applyAlignment="1" applyProtection="1">
      <alignment horizontal="center" vertical="center"/>
      <protection locked="0"/>
    </xf>
    <xf numFmtId="0" fontId="32" fillId="33" borderId="93" xfId="0" applyFont="1" applyFill="1" applyBorder="1" applyAlignment="1" applyProtection="1">
      <alignment horizontal="center" vertical="center" wrapText="1"/>
      <protection locked="0"/>
    </xf>
    <xf numFmtId="0" fontId="32" fillId="33" borderId="7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0</xdr:rowOff>
    </xdr:from>
    <xdr:to>
      <xdr:col>5</xdr:col>
      <xdr:colOff>76200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57150</xdr:rowOff>
    </xdr:from>
    <xdr:to>
      <xdr:col>5</xdr:col>
      <xdr:colOff>476250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7"/>
  <sheetViews>
    <sheetView zoomScalePageLayoutView="0" workbookViewId="0" topLeftCell="A1">
      <pane ySplit="5" topLeftCell="A99" activePane="bottomLeft" state="frozen"/>
      <selection pane="topLeft" activeCell="A1" sqref="A1"/>
      <selection pane="bottomLeft" activeCell="A107" sqref="A107:IV107"/>
    </sheetView>
  </sheetViews>
  <sheetFormatPr defaultColWidth="9.140625" defaultRowHeight="12.75"/>
  <cols>
    <col min="1" max="1" width="3.7109375" style="77" customWidth="1"/>
    <col min="2" max="2" width="10.140625" style="77" hidden="1" customWidth="1"/>
    <col min="3" max="3" width="41.57421875" style="122" customWidth="1"/>
    <col min="4" max="4" width="10.00390625" style="158" bestFit="1" customWidth="1"/>
    <col min="5" max="5" width="7.00390625" style="76" customWidth="1"/>
    <col min="6" max="6" width="7.421875" style="76" customWidth="1"/>
    <col min="7" max="7" width="7.57421875" style="76" customWidth="1"/>
    <col min="8" max="8" width="6.00390625" style="159" bestFit="1" customWidth="1"/>
    <col min="9" max="9" width="7.57421875" style="159" customWidth="1"/>
    <col min="10" max="10" width="19.8515625" style="160" customWidth="1"/>
    <col min="11" max="11" width="23.421875" style="76" bestFit="1" customWidth="1"/>
    <col min="12" max="12" width="26.140625" style="76" customWidth="1"/>
    <col min="13" max="47" width="9.140625" style="76" customWidth="1"/>
    <col min="48" max="16384" width="9.140625" style="77" customWidth="1"/>
  </cols>
  <sheetData>
    <row r="1" spans="1:47" ht="23.25" customHeight="1">
      <c r="A1" s="317" t="s">
        <v>359</v>
      </c>
      <c r="B1" s="317"/>
      <c r="C1" s="317"/>
      <c r="D1" s="317"/>
      <c r="E1" s="317"/>
      <c r="F1" s="317"/>
      <c r="G1" s="317"/>
      <c r="H1" s="317"/>
      <c r="I1" s="317"/>
      <c r="J1" s="317"/>
      <c r="AS1" s="77"/>
      <c r="AT1" s="77"/>
      <c r="AU1" s="77"/>
    </row>
    <row r="2" spans="1:47" ht="21.75">
      <c r="A2" s="317" t="s">
        <v>356</v>
      </c>
      <c r="B2" s="317"/>
      <c r="C2" s="317"/>
      <c r="D2" s="317"/>
      <c r="E2" s="317"/>
      <c r="F2" s="317"/>
      <c r="G2" s="317"/>
      <c r="H2" s="317"/>
      <c r="I2" s="317"/>
      <c r="J2" s="317"/>
      <c r="AS2" s="77"/>
      <c r="AT2" s="77"/>
      <c r="AU2" s="77"/>
    </row>
    <row r="3" spans="1:10" ht="21.75">
      <c r="A3" s="319" t="s">
        <v>484</v>
      </c>
      <c r="B3" s="319"/>
      <c r="C3" s="319"/>
      <c r="D3" s="319"/>
      <c r="E3" s="319"/>
      <c r="F3" s="319"/>
      <c r="G3" s="319"/>
      <c r="H3" s="319"/>
      <c r="I3" s="319"/>
      <c r="J3" s="78"/>
    </row>
    <row r="4" spans="1:10" ht="21.75">
      <c r="A4" s="320" t="s">
        <v>273</v>
      </c>
      <c r="B4" s="320" t="s">
        <v>50</v>
      </c>
      <c r="C4" s="320" t="s">
        <v>41</v>
      </c>
      <c r="D4" s="312" t="s">
        <v>42</v>
      </c>
      <c r="E4" s="314" t="s">
        <v>278</v>
      </c>
      <c r="F4" s="315"/>
      <c r="G4" s="316"/>
      <c r="H4" s="315" t="s">
        <v>279</v>
      </c>
      <c r="I4" s="315"/>
      <c r="J4" s="80" t="s">
        <v>345</v>
      </c>
    </row>
    <row r="5" spans="1:10" ht="21.75">
      <c r="A5" s="321"/>
      <c r="B5" s="321"/>
      <c r="C5" s="321"/>
      <c r="D5" s="313"/>
      <c r="E5" s="80" t="s">
        <v>280</v>
      </c>
      <c r="F5" s="80" t="s">
        <v>281</v>
      </c>
      <c r="G5" s="80" t="s">
        <v>282</v>
      </c>
      <c r="H5" s="80" t="s">
        <v>283</v>
      </c>
      <c r="I5" s="79" t="s">
        <v>284</v>
      </c>
      <c r="J5" s="80"/>
    </row>
    <row r="6" spans="1:11" s="76" customFormat="1" ht="24">
      <c r="A6" s="81">
        <v>1</v>
      </c>
      <c r="B6" s="82" t="s">
        <v>90</v>
      </c>
      <c r="C6" s="83" t="s">
        <v>399</v>
      </c>
      <c r="D6" s="84" t="s">
        <v>368</v>
      </c>
      <c r="E6" s="85"/>
      <c r="F6" s="74"/>
      <c r="G6" s="85"/>
      <c r="H6" s="65"/>
      <c r="I6" s="66">
        <v>0</v>
      </c>
      <c r="J6" s="86" t="s">
        <v>367</v>
      </c>
      <c r="K6" s="75" t="str">
        <f>IF(E6="","กรุณากรอกยอดคงเหลือ","")</f>
        <v>กรุณากรอกยอดคงเหลือ</v>
      </c>
    </row>
    <row r="7" spans="1:11" ht="24">
      <c r="A7" s="81">
        <v>2</v>
      </c>
      <c r="B7" s="87" t="s">
        <v>117</v>
      </c>
      <c r="C7" s="88" t="s">
        <v>26</v>
      </c>
      <c r="D7" s="89" t="s">
        <v>368</v>
      </c>
      <c r="E7" s="90"/>
      <c r="F7" s="74"/>
      <c r="G7" s="90"/>
      <c r="H7" s="65">
        <v>50</v>
      </c>
      <c r="I7" s="66"/>
      <c r="J7" s="91" t="s">
        <v>367</v>
      </c>
      <c r="K7" s="75" t="str">
        <f aca="true" t="shared" si="0" ref="K7:K71">IF(E7="","กรุณากรอกยอดคงเหลือ","")</f>
        <v>กรุณากรอกยอดคงเหลือ</v>
      </c>
    </row>
    <row r="8" spans="1:11" ht="24">
      <c r="A8" s="81">
        <v>3</v>
      </c>
      <c r="B8" s="92" t="s">
        <v>54</v>
      </c>
      <c r="C8" s="93" t="s">
        <v>3</v>
      </c>
      <c r="D8" s="94" t="s">
        <v>368</v>
      </c>
      <c r="E8" s="95"/>
      <c r="F8" s="74"/>
      <c r="G8" s="95"/>
      <c r="H8" s="72">
        <v>100</v>
      </c>
      <c r="I8" s="63"/>
      <c r="J8" s="86" t="s">
        <v>367</v>
      </c>
      <c r="K8" s="75" t="str">
        <f t="shared" si="0"/>
        <v>กรุณากรอกยอดคงเหลือ</v>
      </c>
    </row>
    <row r="9" spans="1:11" ht="24">
      <c r="A9" s="81">
        <v>4</v>
      </c>
      <c r="B9" s="82" t="s">
        <v>73</v>
      </c>
      <c r="C9" s="83" t="s">
        <v>369</v>
      </c>
      <c r="D9" s="89" t="s">
        <v>368</v>
      </c>
      <c r="E9" s="85"/>
      <c r="F9" s="74"/>
      <c r="G9" s="85"/>
      <c r="H9" s="65"/>
      <c r="I9" s="66">
        <v>240</v>
      </c>
      <c r="J9" s="91" t="s">
        <v>367</v>
      </c>
      <c r="K9" s="75" t="str">
        <f t="shared" si="0"/>
        <v>กรุณากรอกยอดคงเหลือ</v>
      </c>
    </row>
    <row r="10" spans="1:11" ht="24">
      <c r="A10" s="81">
        <v>5</v>
      </c>
      <c r="B10" s="82" t="s">
        <v>119</v>
      </c>
      <c r="C10" s="83" t="s">
        <v>400</v>
      </c>
      <c r="D10" s="89" t="s">
        <v>368</v>
      </c>
      <c r="E10" s="85"/>
      <c r="F10" s="74"/>
      <c r="G10" s="85"/>
      <c r="H10" s="65">
        <v>70</v>
      </c>
      <c r="I10" s="66"/>
      <c r="J10" s="91" t="s">
        <v>367</v>
      </c>
      <c r="K10" s="75" t="str">
        <f t="shared" si="0"/>
        <v>กรุณากรอกยอดคงเหลือ</v>
      </c>
    </row>
    <row r="11" spans="1:11" ht="44.25">
      <c r="A11" s="81">
        <v>6</v>
      </c>
      <c r="B11" s="82" t="s">
        <v>59</v>
      </c>
      <c r="C11" s="83" t="s">
        <v>401</v>
      </c>
      <c r="D11" s="89" t="s">
        <v>368</v>
      </c>
      <c r="E11" s="85"/>
      <c r="F11" s="74"/>
      <c r="G11" s="85"/>
      <c r="H11" s="65">
        <v>10</v>
      </c>
      <c r="I11" s="66"/>
      <c r="J11" s="91" t="s">
        <v>367</v>
      </c>
      <c r="K11" s="75" t="str">
        <f t="shared" si="0"/>
        <v>กรุณากรอกยอดคงเหลือ</v>
      </c>
    </row>
    <row r="12" spans="1:11" ht="24">
      <c r="A12" s="81">
        <v>7</v>
      </c>
      <c r="B12" s="92" t="s">
        <v>184</v>
      </c>
      <c r="C12" s="96" t="s">
        <v>266</v>
      </c>
      <c r="D12" s="84" t="s">
        <v>368</v>
      </c>
      <c r="E12" s="96"/>
      <c r="F12" s="74"/>
      <c r="G12" s="96"/>
      <c r="H12" s="65"/>
      <c r="I12" s="65">
        <v>0</v>
      </c>
      <c r="J12" s="86" t="s">
        <v>367</v>
      </c>
      <c r="K12" s="75" t="str">
        <f t="shared" si="0"/>
        <v>กรุณากรอกยอดคงเหลือ</v>
      </c>
    </row>
    <row r="13" spans="1:11" ht="24">
      <c r="A13" s="81">
        <v>8</v>
      </c>
      <c r="B13" s="82" t="s">
        <v>51</v>
      </c>
      <c r="C13" s="83" t="s">
        <v>0</v>
      </c>
      <c r="D13" s="89" t="s">
        <v>368</v>
      </c>
      <c r="E13" s="85"/>
      <c r="F13" s="74"/>
      <c r="G13" s="85"/>
      <c r="H13" s="66">
        <v>50</v>
      </c>
      <c r="I13" s="65"/>
      <c r="J13" s="91" t="s">
        <v>367</v>
      </c>
      <c r="K13" s="75" t="str">
        <f t="shared" si="0"/>
        <v>กรุณากรอกยอดคงเหลือ</v>
      </c>
    </row>
    <row r="14" spans="1:47" s="99" customFormat="1" ht="24">
      <c r="A14" s="81">
        <v>9</v>
      </c>
      <c r="B14" s="92" t="s">
        <v>57</v>
      </c>
      <c r="C14" s="97" t="s">
        <v>5</v>
      </c>
      <c r="D14" s="94" t="s">
        <v>368</v>
      </c>
      <c r="E14" s="95"/>
      <c r="F14" s="74"/>
      <c r="G14" s="95"/>
      <c r="H14" s="72">
        <v>50</v>
      </c>
      <c r="I14" s="73"/>
      <c r="J14" s="86" t="s">
        <v>367</v>
      </c>
      <c r="K14" s="75" t="str">
        <f t="shared" si="0"/>
        <v>กรุณากรอกยอดคงเหลือ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</row>
    <row r="15" spans="1:11" ht="24">
      <c r="A15" s="81">
        <v>10</v>
      </c>
      <c r="B15" s="92" t="s">
        <v>74</v>
      </c>
      <c r="C15" s="93" t="s">
        <v>9</v>
      </c>
      <c r="D15" s="94" t="s">
        <v>368</v>
      </c>
      <c r="E15" s="95"/>
      <c r="F15" s="74"/>
      <c r="G15" s="95"/>
      <c r="H15" s="72"/>
      <c r="I15" s="73">
        <v>200</v>
      </c>
      <c r="J15" s="86" t="s">
        <v>367</v>
      </c>
      <c r="K15" s="75" t="str">
        <f t="shared" si="0"/>
        <v>กรุณากรอกยอดคงเหลือ</v>
      </c>
    </row>
    <row r="16" spans="1:11" ht="24">
      <c r="A16" s="81">
        <v>11</v>
      </c>
      <c r="B16" s="92" t="s">
        <v>97</v>
      </c>
      <c r="C16" s="93" t="s">
        <v>17</v>
      </c>
      <c r="D16" s="94" t="s">
        <v>368</v>
      </c>
      <c r="E16" s="95"/>
      <c r="F16" s="74"/>
      <c r="G16" s="95"/>
      <c r="H16" s="72">
        <v>100</v>
      </c>
      <c r="I16" s="73"/>
      <c r="J16" s="86" t="s">
        <v>367</v>
      </c>
      <c r="K16" s="75" t="str">
        <f t="shared" si="0"/>
        <v>กรุณากรอกยอดคงเหลือ</v>
      </c>
    </row>
    <row r="17" spans="1:11" ht="24">
      <c r="A17" s="81">
        <v>12</v>
      </c>
      <c r="B17" s="92" t="s">
        <v>98</v>
      </c>
      <c r="C17" s="83" t="s">
        <v>416</v>
      </c>
      <c r="D17" s="84" t="s">
        <v>368</v>
      </c>
      <c r="E17" s="96"/>
      <c r="F17" s="74"/>
      <c r="G17" s="96"/>
      <c r="H17" s="65"/>
      <c r="I17" s="66">
        <v>150</v>
      </c>
      <c r="J17" s="86" t="s">
        <v>367</v>
      </c>
      <c r="K17" s="75" t="str">
        <f t="shared" si="0"/>
        <v>กรุณากรอกยอดคงเหลือ</v>
      </c>
    </row>
    <row r="18" spans="1:48" s="103" customFormat="1" ht="24">
      <c r="A18" s="81">
        <v>13</v>
      </c>
      <c r="B18" s="100" t="s">
        <v>53</v>
      </c>
      <c r="C18" s="101" t="s">
        <v>2</v>
      </c>
      <c r="D18" s="84" t="s">
        <v>368</v>
      </c>
      <c r="E18" s="96"/>
      <c r="F18" s="74"/>
      <c r="G18" s="96"/>
      <c r="H18" s="65">
        <v>50</v>
      </c>
      <c r="I18" s="65"/>
      <c r="J18" s="86" t="s">
        <v>367</v>
      </c>
      <c r="K18" s="75" t="str">
        <f t="shared" si="0"/>
        <v>กรุณากรอกยอดคงเหลือ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</row>
    <row r="19" spans="1:11" ht="43.5">
      <c r="A19" s="81">
        <v>14</v>
      </c>
      <c r="B19" s="104"/>
      <c r="C19" s="105" t="s">
        <v>402</v>
      </c>
      <c r="D19" s="106" t="s">
        <v>368</v>
      </c>
      <c r="E19" s="107"/>
      <c r="F19" s="74"/>
      <c r="G19" s="107"/>
      <c r="H19" s="161"/>
      <c r="I19" s="162">
        <v>450</v>
      </c>
      <c r="J19" s="86" t="s">
        <v>367</v>
      </c>
      <c r="K19" s="75" t="str">
        <f t="shared" si="0"/>
        <v>กรุณากรอกยอดคงเหลือ</v>
      </c>
    </row>
    <row r="20" spans="1:11" ht="24">
      <c r="A20" s="81">
        <v>15</v>
      </c>
      <c r="B20" s="92" t="s">
        <v>79</v>
      </c>
      <c r="C20" s="93" t="s">
        <v>11</v>
      </c>
      <c r="D20" s="94" t="s">
        <v>368</v>
      </c>
      <c r="E20" s="95"/>
      <c r="F20" s="309"/>
      <c r="G20" s="95"/>
      <c r="H20" s="72">
        <v>20</v>
      </c>
      <c r="I20" s="73"/>
      <c r="J20" s="86" t="s">
        <v>367</v>
      </c>
      <c r="K20" s="75" t="str">
        <f>IF(E20="","กรุณากรอกยอดคงเหลือ","")</f>
        <v>กรุณากรอกยอดคงเหลือ</v>
      </c>
    </row>
    <row r="21" spans="1:11" ht="24">
      <c r="A21" s="81">
        <v>16</v>
      </c>
      <c r="B21" s="92"/>
      <c r="C21" s="109" t="s">
        <v>388</v>
      </c>
      <c r="D21" s="89" t="s">
        <v>389</v>
      </c>
      <c r="E21" s="96"/>
      <c r="F21" s="74"/>
      <c r="G21" s="96"/>
      <c r="H21" s="65"/>
      <c r="I21" s="66"/>
      <c r="J21" s="86" t="s">
        <v>367</v>
      </c>
      <c r="K21" s="75" t="str">
        <f t="shared" si="0"/>
        <v>กรุณากรอกยอดคงเหลือ</v>
      </c>
    </row>
    <row r="22" spans="1:11" ht="24">
      <c r="A22" s="81">
        <v>17</v>
      </c>
      <c r="B22" s="110"/>
      <c r="C22" s="111" t="s">
        <v>403</v>
      </c>
      <c r="D22" s="112" t="s">
        <v>43</v>
      </c>
      <c r="E22" s="113"/>
      <c r="F22" s="74"/>
      <c r="G22" s="112"/>
      <c r="H22" s="163"/>
      <c r="I22" s="164"/>
      <c r="J22" s="114" t="s">
        <v>361</v>
      </c>
      <c r="K22" s="75" t="str">
        <f t="shared" si="0"/>
        <v>กรุณากรอกยอดคงเหลือ</v>
      </c>
    </row>
    <row r="23" spans="1:11" ht="24">
      <c r="A23" s="81">
        <v>18</v>
      </c>
      <c r="B23" s="104"/>
      <c r="C23" s="310" t="s">
        <v>481</v>
      </c>
      <c r="D23" s="311" t="s">
        <v>368</v>
      </c>
      <c r="E23" s="107"/>
      <c r="F23" s="74"/>
      <c r="G23" s="107"/>
      <c r="H23" s="161"/>
      <c r="I23" s="161">
        <v>1000</v>
      </c>
      <c r="J23" s="108"/>
      <c r="K23" s="75" t="str">
        <f>IF(E23="","กรุณากรอกยอดคงเหลือ","")</f>
        <v>กรุณากรอกยอดคงเหลือ</v>
      </c>
    </row>
    <row r="24" spans="1:11" ht="24">
      <c r="A24" s="81">
        <v>19</v>
      </c>
      <c r="B24" s="104"/>
      <c r="C24" s="310" t="s">
        <v>482</v>
      </c>
      <c r="D24" s="311" t="s">
        <v>368</v>
      </c>
      <c r="E24" s="107"/>
      <c r="F24" s="74"/>
      <c r="G24" s="107"/>
      <c r="H24" s="161"/>
      <c r="I24" s="161">
        <v>400</v>
      </c>
      <c r="J24" s="108"/>
      <c r="K24" s="75" t="str">
        <f>IF(E24="","กรุณากรอกยอดคงเหลือ","")</f>
        <v>กรุณากรอกยอดคงเหลือ</v>
      </c>
    </row>
    <row r="25" spans="1:11" ht="24">
      <c r="A25" s="81">
        <v>20</v>
      </c>
      <c r="B25" s="92" t="s">
        <v>263</v>
      </c>
      <c r="C25" s="115" t="s">
        <v>404</v>
      </c>
      <c r="D25" s="311" t="s">
        <v>368</v>
      </c>
      <c r="E25" s="117"/>
      <c r="F25" s="74"/>
      <c r="G25" s="117"/>
      <c r="H25" s="67"/>
      <c r="I25" s="68">
        <v>80</v>
      </c>
      <c r="J25" s="91"/>
      <c r="K25" s="75" t="str">
        <f t="shared" si="0"/>
        <v>กรุณากรอกยอดคงเหลือ</v>
      </c>
    </row>
    <row r="26" spans="1:11" ht="24">
      <c r="A26" s="81">
        <v>21</v>
      </c>
      <c r="B26" s="92" t="s">
        <v>52</v>
      </c>
      <c r="C26" s="115" t="s">
        <v>1</v>
      </c>
      <c r="D26" s="311" t="s">
        <v>368</v>
      </c>
      <c r="E26" s="117"/>
      <c r="F26" s="74"/>
      <c r="G26" s="117"/>
      <c r="H26" s="62">
        <v>20</v>
      </c>
      <c r="I26" s="63"/>
      <c r="J26" s="118"/>
      <c r="K26" s="75" t="str">
        <f t="shared" si="0"/>
        <v>กรุณากรอกยอดคงเหลือ</v>
      </c>
    </row>
    <row r="27" spans="1:11" ht="24">
      <c r="A27" s="81">
        <v>22</v>
      </c>
      <c r="B27" s="92" t="s">
        <v>80</v>
      </c>
      <c r="C27" s="115" t="s">
        <v>24</v>
      </c>
      <c r="D27" s="311" t="s">
        <v>368</v>
      </c>
      <c r="E27" s="117"/>
      <c r="F27" s="74"/>
      <c r="G27" s="117"/>
      <c r="H27" s="62"/>
      <c r="I27" s="63">
        <v>400</v>
      </c>
      <c r="J27" s="118"/>
      <c r="K27" s="75" t="str">
        <f t="shared" si="0"/>
        <v>กรุณากรอกยอดคงเหลือ</v>
      </c>
    </row>
    <row r="28" spans="1:11" ht="24">
      <c r="A28" s="81">
        <v>23</v>
      </c>
      <c r="B28" s="92" t="s">
        <v>103</v>
      </c>
      <c r="C28" s="115" t="s">
        <v>18</v>
      </c>
      <c r="D28" s="311" t="s">
        <v>368</v>
      </c>
      <c r="E28" s="117"/>
      <c r="F28" s="74"/>
      <c r="G28" s="117"/>
      <c r="H28" s="62">
        <v>900</v>
      </c>
      <c r="I28" s="63"/>
      <c r="J28" s="118"/>
      <c r="K28" s="75" t="str">
        <f t="shared" si="0"/>
        <v>กรุณากรอกยอดคงเหลือ</v>
      </c>
    </row>
    <row r="29" spans="1:11" ht="24">
      <c r="A29" s="81">
        <v>24</v>
      </c>
      <c r="B29" s="92" t="s">
        <v>238</v>
      </c>
      <c r="C29" s="119" t="s">
        <v>237</v>
      </c>
      <c r="D29" s="311" t="s">
        <v>368</v>
      </c>
      <c r="E29" s="120"/>
      <c r="F29" s="74"/>
      <c r="G29" s="120"/>
      <c r="H29" s="62"/>
      <c r="I29" s="63">
        <v>9000</v>
      </c>
      <c r="J29" s="118"/>
      <c r="K29" s="75" t="str">
        <f t="shared" si="0"/>
        <v>กรุณากรอกยอดคงเหลือ</v>
      </c>
    </row>
    <row r="30" spans="1:11" ht="24">
      <c r="A30" s="81">
        <v>25</v>
      </c>
      <c r="B30" s="92" t="s">
        <v>71</v>
      </c>
      <c r="C30" s="115" t="s">
        <v>202</v>
      </c>
      <c r="D30" s="311" t="s">
        <v>368</v>
      </c>
      <c r="E30" s="117"/>
      <c r="F30" s="74"/>
      <c r="G30" s="117"/>
      <c r="H30" s="62"/>
      <c r="I30" s="63">
        <v>3500</v>
      </c>
      <c r="J30" s="118"/>
      <c r="K30" s="75" t="str">
        <f t="shared" si="0"/>
        <v>กรุณากรอกยอดคงเหลือ</v>
      </c>
    </row>
    <row r="31" spans="1:11" ht="24">
      <c r="A31" s="81">
        <v>26</v>
      </c>
      <c r="B31" s="92" t="s">
        <v>64</v>
      </c>
      <c r="C31" s="115" t="s">
        <v>7</v>
      </c>
      <c r="D31" s="311" t="s">
        <v>368</v>
      </c>
      <c r="E31" s="117"/>
      <c r="F31" s="74"/>
      <c r="G31" s="117"/>
      <c r="H31" s="62"/>
      <c r="I31" s="63">
        <v>4500</v>
      </c>
      <c r="J31" s="118"/>
      <c r="K31" s="75" t="str">
        <f t="shared" si="0"/>
        <v>กรุณากรอกยอดคงเหลือ</v>
      </c>
    </row>
    <row r="32" spans="1:11" ht="24">
      <c r="A32" s="81">
        <v>27</v>
      </c>
      <c r="B32" s="92" t="s">
        <v>248</v>
      </c>
      <c r="C32" s="115" t="s">
        <v>387</v>
      </c>
      <c r="D32" s="311" t="s">
        <v>368</v>
      </c>
      <c r="E32" s="117"/>
      <c r="F32" s="74"/>
      <c r="G32" s="117"/>
      <c r="H32" s="62"/>
      <c r="I32" s="63">
        <v>1400</v>
      </c>
      <c r="J32" s="118"/>
      <c r="K32" s="75" t="str">
        <f t="shared" si="0"/>
        <v>กรุณากรอกยอดคงเหลือ</v>
      </c>
    </row>
    <row r="33" spans="1:11" ht="24">
      <c r="A33" s="81">
        <v>28</v>
      </c>
      <c r="B33" s="92" t="s">
        <v>261</v>
      </c>
      <c r="C33" s="115" t="s">
        <v>262</v>
      </c>
      <c r="D33" s="311" t="s">
        <v>368</v>
      </c>
      <c r="E33" s="117"/>
      <c r="F33" s="74"/>
      <c r="G33" s="117"/>
      <c r="H33" s="62"/>
      <c r="I33" s="63">
        <v>0</v>
      </c>
      <c r="J33" s="118"/>
      <c r="K33" s="75" t="str">
        <f t="shared" si="0"/>
        <v>กรุณากรอกยอดคงเหลือ</v>
      </c>
    </row>
    <row r="34" spans="1:11" ht="24">
      <c r="A34" s="81">
        <v>29</v>
      </c>
      <c r="B34" s="92" t="s">
        <v>88</v>
      </c>
      <c r="C34" s="115" t="s">
        <v>171</v>
      </c>
      <c r="D34" s="311" t="s">
        <v>368</v>
      </c>
      <c r="E34" s="117"/>
      <c r="F34" s="74"/>
      <c r="G34" s="117"/>
      <c r="H34" s="62">
        <v>1000</v>
      </c>
      <c r="I34" s="63"/>
      <c r="J34" s="118"/>
      <c r="K34" s="75" t="str">
        <f t="shared" si="0"/>
        <v>กรุณากรอกยอดคงเหลือ</v>
      </c>
    </row>
    <row r="35" spans="1:11" ht="24">
      <c r="A35" s="81">
        <v>30</v>
      </c>
      <c r="B35" s="92" t="s">
        <v>81</v>
      </c>
      <c r="C35" s="115" t="s">
        <v>25</v>
      </c>
      <c r="D35" s="311" t="s">
        <v>368</v>
      </c>
      <c r="E35" s="117"/>
      <c r="F35" s="74"/>
      <c r="G35" s="117"/>
      <c r="H35" s="62"/>
      <c r="I35" s="63">
        <v>300</v>
      </c>
      <c r="J35" s="118"/>
      <c r="K35" s="75" t="str">
        <f t="shared" si="0"/>
        <v>กรุณากรอกยอดคงเหลือ</v>
      </c>
    </row>
    <row r="36" spans="1:11" ht="24">
      <c r="A36" s="81">
        <v>31</v>
      </c>
      <c r="B36" s="92" t="s">
        <v>89</v>
      </c>
      <c r="C36" s="115" t="s">
        <v>30</v>
      </c>
      <c r="D36" s="311" t="s">
        <v>368</v>
      </c>
      <c r="E36" s="117"/>
      <c r="F36" s="74"/>
      <c r="G36" s="117"/>
      <c r="H36" s="62">
        <v>600</v>
      </c>
      <c r="I36" s="63"/>
      <c r="J36" s="118"/>
      <c r="K36" s="75" t="str">
        <f t="shared" si="0"/>
        <v>กรุณากรอกยอดคงเหลือ</v>
      </c>
    </row>
    <row r="37" spans="1:11" ht="24">
      <c r="A37" s="81">
        <v>32</v>
      </c>
      <c r="B37" s="92" t="s">
        <v>83</v>
      </c>
      <c r="C37" s="115" t="s">
        <v>22</v>
      </c>
      <c r="D37" s="311" t="s">
        <v>368</v>
      </c>
      <c r="E37" s="117"/>
      <c r="F37" s="74"/>
      <c r="G37" s="117"/>
      <c r="H37" s="62">
        <v>1500</v>
      </c>
      <c r="I37" s="63"/>
      <c r="J37" s="118"/>
      <c r="K37" s="75" t="str">
        <f t="shared" si="0"/>
        <v>กรุณากรอกยอดคงเหลือ</v>
      </c>
    </row>
    <row r="38" spans="1:11" ht="24">
      <c r="A38" s="81">
        <v>33</v>
      </c>
      <c r="B38" s="92" t="s">
        <v>56</v>
      </c>
      <c r="C38" s="115" t="s">
        <v>4</v>
      </c>
      <c r="D38" s="311" t="s">
        <v>368</v>
      </c>
      <c r="E38" s="117"/>
      <c r="F38" s="74"/>
      <c r="G38" s="117"/>
      <c r="H38" s="62">
        <v>350</v>
      </c>
      <c r="I38" s="63"/>
      <c r="J38" s="118"/>
      <c r="K38" s="75" t="str">
        <f t="shared" si="0"/>
        <v>กรุณากรอกยอดคงเหลือ</v>
      </c>
    </row>
    <row r="39" spans="1:11" ht="24">
      <c r="A39" s="81">
        <v>34</v>
      </c>
      <c r="B39" s="92" t="s">
        <v>78</v>
      </c>
      <c r="C39" s="115" t="s">
        <v>13</v>
      </c>
      <c r="D39" s="311" t="s">
        <v>368</v>
      </c>
      <c r="E39" s="117"/>
      <c r="F39" s="74"/>
      <c r="G39" s="117"/>
      <c r="H39" s="62">
        <v>900</v>
      </c>
      <c r="I39" s="63"/>
      <c r="J39" s="118"/>
      <c r="K39" s="75" t="str">
        <f t="shared" si="0"/>
        <v>กรุณากรอกยอดคงเหลือ</v>
      </c>
    </row>
    <row r="40" spans="1:11" ht="24">
      <c r="A40" s="81">
        <v>35</v>
      </c>
      <c r="B40" s="92" t="s">
        <v>109</v>
      </c>
      <c r="C40" s="115" t="s">
        <v>20</v>
      </c>
      <c r="D40" s="311" t="s">
        <v>368</v>
      </c>
      <c r="E40" s="117"/>
      <c r="F40" s="74"/>
      <c r="G40" s="117"/>
      <c r="H40" s="62">
        <v>250</v>
      </c>
      <c r="I40" s="63"/>
      <c r="J40" s="118"/>
      <c r="K40" s="75" t="str">
        <f t="shared" si="0"/>
        <v>กรุณากรอกยอดคงเหลือ</v>
      </c>
    </row>
    <row r="41" spans="1:11" ht="24">
      <c r="A41" s="81">
        <v>36</v>
      </c>
      <c r="B41" s="92" t="s">
        <v>207</v>
      </c>
      <c r="C41" s="115" t="s">
        <v>208</v>
      </c>
      <c r="D41" s="311" t="s">
        <v>368</v>
      </c>
      <c r="E41" s="117"/>
      <c r="F41" s="74"/>
      <c r="G41" s="117"/>
      <c r="H41" s="62"/>
      <c r="I41" s="63">
        <v>500</v>
      </c>
      <c r="J41" s="118"/>
      <c r="K41" s="75" t="str">
        <f t="shared" si="0"/>
        <v>กรุณากรอกยอดคงเหลือ</v>
      </c>
    </row>
    <row r="42" spans="1:11" ht="24">
      <c r="A42" s="81">
        <v>37</v>
      </c>
      <c r="B42" s="92" t="s">
        <v>118</v>
      </c>
      <c r="C42" s="115" t="s">
        <v>8</v>
      </c>
      <c r="D42" s="311" t="s">
        <v>368</v>
      </c>
      <c r="E42" s="117"/>
      <c r="F42" s="74"/>
      <c r="G42" s="117"/>
      <c r="H42" s="62"/>
      <c r="I42" s="69">
        <v>11000</v>
      </c>
      <c r="J42" s="118"/>
      <c r="K42" s="75" t="str">
        <f t="shared" si="0"/>
        <v>กรุณากรอกยอดคงเหลือ</v>
      </c>
    </row>
    <row r="43" spans="1:11" ht="24">
      <c r="A43" s="81">
        <v>38</v>
      </c>
      <c r="B43" s="92" t="s">
        <v>122</v>
      </c>
      <c r="C43" s="115" t="s">
        <v>36</v>
      </c>
      <c r="D43" s="311" t="s">
        <v>368</v>
      </c>
      <c r="E43" s="117"/>
      <c r="F43" s="74"/>
      <c r="G43" s="117"/>
      <c r="H43" s="62"/>
      <c r="I43" s="63">
        <v>2500</v>
      </c>
      <c r="J43" s="118"/>
      <c r="K43" s="75" t="str">
        <f t="shared" si="0"/>
        <v>กรุณากรอกยอดคงเหลือ</v>
      </c>
    </row>
    <row r="44" spans="1:11" ht="24">
      <c r="A44" s="81">
        <v>39</v>
      </c>
      <c r="B44" s="92" t="s">
        <v>113</v>
      </c>
      <c r="C44" s="115" t="s">
        <v>33</v>
      </c>
      <c r="D44" s="311" t="s">
        <v>368</v>
      </c>
      <c r="E44" s="117"/>
      <c r="F44" s="74"/>
      <c r="G44" s="117"/>
      <c r="H44" s="62"/>
      <c r="I44" s="63">
        <v>3300</v>
      </c>
      <c r="J44" s="118"/>
      <c r="K44" s="75" t="str">
        <f t="shared" si="0"/>
        <v>กรุณากรอกยอดคงเหลือ</v>
      </c>
    </row>
    <row r="45" spans="1:11" ht="24">
      <c r="A45" s="81">
        <v>40</v>
      </c>
      <c r="B45" s="92" t="s">
        <v>191</v>
      </c>
      <c r="C45" s="119" t="s">
        <v>189</v>
      </c>
      <c r="D45" s="311" t="s">
        <v>368</v>
      </c>
      <c r="E45" s="120"/>
      <c r="F45" s="74"/>
      <c r="G45" s="120"/>
      <c r="H45" s="62"/>
      <c r="I45" s="63">
        <v>3000</v>
      </c>
      <c r="J45" s="118"/>
      <c r="K45" s="75" t="str">
        <f t="shared" si="0"/>
        <v>กรุณากรอกยอดคงเหลือ</v>
      </c>
    </row>
    <row r="46" spans="1:11" ht="24">
      <c r="A46" s="81">
        <v>41</v>
      </c>
      <c r="B46" s="92" t="s">
        <v>201</v>
      </c>
      <c r="C46" s="119" t="s">
        <v>200</v>
      </c>
      <c r="D46" s="311" t="s">
        <v>368</v>
      </c>
      <c r="E46" s="120"/>
      <c r="F46" s="74"/>
      <c r="G46" s="120"/>
      <c r="H46" s="62"/>
      <c r="I46" s="63">
        <v>7200</v>
      </c>
      <c r="J46" s="121"/>
      <c r="K46" s="75" t="str">
        <f t="shared" si="0"/>
        <v>กรุณากรอกยอดคงเหลือ</v>
      </c>
    </row>
    <row r="47" spans="1:11" ht="24">
      <c r="A47" s="81">
        <v>42</v>
      </c>
      <c r="B47" s="92" t="s">
        <v>260</v>
      </c>
      <c r="C47" s="115" t="s">
        <v>259</v>
      </c>
      <c r="D47" s="311" t="s">
        <v>368</v>
      </c>
      <c r="E47" s="117"/>
      <c r="F47" s="74"/>
      <c r="G47" s="117"/>
      <c r="H47" s="62" t="s">
        <v>371</v>
      </c>
      <c r="I47" s="63"/>
      <c r="J47" s="118"/>
      <c r="K47" s="75" t="str">
        <f t="shared" si="0"/>
        <v>กรุณากรอกยอดคงเหลือ</v>
      </c>
    </row>
    <row r="48" spans="1:11" ht="24">
      <c r="A48" s="81">
        <v>43</v>
      </c>
      <c r="B48" s="92" t="s">
        <v>65</v>
      </c>
      <c r="C48" s="115" t="s">
        <v>358</v>
      </c>
      <c r="D48" s="311" t="s">
        <v>368</v>
      </c>
      <c r="E48" s="117"/>
      <c r="F48" s="74"/>
      <c r="G48" s="117"/>
      <c r="H48" s="62"/>
      <c r="I48" s="63">
        <v>6000</v>
      </c>
      <c r="J48" s="118"/>
      <c r="K48" s="75" t="str">
        <f t="shared" si="0"/>
        <v>กรุณากรอกยอดคงเหลือ</v>
      </c>
    </row>
    <row r="49" spans="1:11" ht="24">
      <c r="A49" s="81">
        <v>44</v>
      </c>
      <c r="B49" s="92" t="s">
        <v>203</v>
      </c>
      <c r="C49" s="115" t="s">
        <v>267</v>
      </c>
      <c r="D49" s="311" t="s">
        <v>368</v>
      </c>
      <c r="E49" s="117"/>
      <c r="F49" s="74"/>
      <c r="G49" s="117"/>
      <c r="H49" s="64">
        <v>200</v>
      </c>
      <c r="I49" s="64"/>
      <c r="J49" s="118"/>
      <c r="K49" s="75" t="str">
        <f t="shared" si="0"/>
        <v>กรุณากรอกยอดคงเหลือ</v>
      </c>
    </row>
    <row r="50" spans="1:11" ht="24">
      <c r="A50" s="81">
        <v>45</v>
      </c>
      <c r="B50" s="92" t="s">
        <v>264</v>
      </c>
      <c r="C50" s="115" t="s">
        <v>265</v>
      </c>
      <c r="D50" s="311" t="s">
        <v>368</v>
      </c>
      <c r="E50" s="117"/>
      <c r="F50" s="74"/>
      <c r="G50" s="117"/>
      <c r="H50" s="62"/>
      <c r="I50" s="63">
        <v>200</v>
      </c>
      <c r="J50" s="118"/>
      <c r="K50" s="75" t="str">
        <f t="shared" si="0"/>
        <v>กรุณากรอกยอดคงเหลือ</v>
      </c>
    </row>
    <row r="51" spans="1:11" ht="24">
      <c r="A51" s="81">
        <v>46</v>
      </c>
      <c r="B51" s="92" t="s">
        <v>276</v>
      </c>
      <c r="C51" s="122" t="s">
        <v>277</v>
      </c>
      <c r="D51" s="311" t="s">
        <v>368</v>
      </c>
      <c r="E51" s="117"/>
      <c r="F51" s="74"/>
      <c r="G51" s="117"/>
      <c r="H51" s="62">
        <v>0</v>
      </c>
      <c r="I51" s="63">
        <v>0</v>
      </c>
      <c r="J51" s="118"/>
      <c r="K51" s="75" t="str">
        <f t="shared" si="0"/>
        <v>กรุณากรอกยอดคงเหลือ</v>
      </c>
    </row>
    <row r="52" spans="1:11" ht="24">
      <c r="A52" s="81">
        <v>47</v>
      </c>
      <c r="B52" s="92" t="s">
        <v>218</v>
      </c>
      <c r="C52" s="115" t="s">
        <v>268</v>
      </c>
      <c r="D52" s="311" t="s">
        <v>368</v>
      </c>
      <c r="E52" s="117"/>
      <c r="F52" s="74"/>
      <c r="G52" s="117"/>
      <c r="H52" s="62">
        <v>500</v>
      </c>
      <c r="I52" s="63"/>
      <c r="J52" s="118"/>
      <c r="K52" s="75" t="str">
        <f t="shared" si="0"/>
        <v>กรุณากรอกยอดคงเหลือ</v>
      </c>
    </row>
    <row r="53" spans="1:11" ht="24">
      <c r="A53" s="81">
        <v>48</v>
      </c>
      <c r="B53" s="92" t="s">
        <v>84</v>
      </c>
      <c r="C53" s="115" t="s">
        <v>23</v>
      </c>
      <c r="D53" s="311" t="s">
        <v>368</v>
      </c>
      <c r="E53" s="117"/>
      <c r="F53" s="74"/>
      <c r="G53" s="117"/>
      <c r="H53" s="62">
        <v>800</v>
      </c>
      <c r="I53" s="63"/>
      <c r="J53" s="118"/>
      <c r="K53" s="75" t="str">
        <f t="shared" si="0"/>
        <v>กรุณากรอกยอดคงเหลือ</v>
      </c>
    </row>
    <row r="54" spans="1:13" ht="24">
      <c r="A54" s="81">
        <v>49</v>
      </c>
      <c r="B54" s="123" t="s">
        <v>186</v>
      </c>
      <c r="C54" s="124" t="s">
        <v>188</v>
      </c>
      <c r="D54" s="311" t="s">
        <v>368</v>
      </c>
      <c r="E54" s="120"/>
      <c r="F54" s="74"/>
      <c r="G54" s="120"/>
      <c r="H54" s="62"/>
      <c r="I54" s="63">
        <v>1800</v>
      </c>
      <c r="J54" s="118"/>
      <c r="K54" s="75" t="str">
        <f t="shared" si="0"/>
        <v>กรุณากรอกยอดคงเหลือ</v>
      </c>
      <c r="M54" s="125"/>
    </row>
    <row r="55" spans="1:11" ht="24">
      <c r="A55" s="81">
        <v>50</v>
      </c>
      <c r="B55" s="92" t="s">
        <v>66</v>
      </c>
      <c r="C55" s="115" t="s">
        <v>379</v>
      </c>
      <c r="D55" s="311" t="s">
        <v>368</v>
      </c>
      <c r="E55" s="117"/>
      <c r="F55" s="74"/>
      <c r="G55" s="117"/>
      <c r="H55" s="62"/>
      <c r="I55" s="63">
        <v>100</v>
      </c>
      <c r="J55" s="118"/>
      <c r="K55" s="75" t="str">
        <f t="shared" si="0"/>
        <v>กรุณากรอกยอดคงเหลือ</v>
      </c>
    </row>
    <row r="56" spans="1:11" ht="24">
      <c r="A56" s="81">
        <v>51</v>
      </c>
      <c r="B56" s="92" t="s">
        <v>60</v>
      </c>
      <c r="C56" s="126" t="s">
        <v>386</v>
      </c>
      <c r="D56" s="311" t="s">
        <v>483</v>
      </c>
      <c r="E56" s="117"/>
      <c r="F56" s="74"/>
      <c r="G56" s="117"/>
      <c r="H56" s="62">
        <v>25</v>
      </c>
      <c r="I56" s="63"/>
      <c r="J56" s="118"/>
      <c r="K56" s="75" t="str">
        <f t="shared" si="0"/>
        <v>กรุณากรอกยอดคงเหลือ</v>
      </c>
    </row>
    <row r="57" spans="1:47" ht="43.5">
      <c r="A57" s="81">
        <v>52</v>
      </c>
      <c r="B57" s="92" t="s">
        <v>187</v>
      </c>
      <c r="C57" s="127" t="s">
        <v>405</v>
      </c>
      <c r="D57" s="311" t="s">
        <v>368</v>
      </c>
      <c r="E57" s="128"/>
      <c r="F57" s="74"/>
      <c r="G57" s="128"/>
      <c r="H57" s="62"/>
      <c r="I57" s="62">
        <v>100</v>
      </c>
      <c r="J57" s="118"/>
      <c r="K57" s="75" t="str">
        <f t="shared" si="0"/>
        <v>กรุณากรอกยอดคงเหลือ</v>
      </c>
      <c r="AU57" s="77"/>
    </row>
    <row r="58" spans="1:11" ht="24">
      <c r="A58" s="81">
        <v>53</v>
      </c>
      <c r="B58" s="92" t="s">
        <v>214</v>
      </c>
      <c r="C58" s="115" t="s">
        <v>215</v>
      </c>
      <c r="D58" s="311" t="s">
        <v>368</v>
      </c>
      <c r="E58" s="117"/>
      <c r="F58" s="74"/>
      <c r="G58" s="117"/>
      <c r="H58" s="62"/>
      <c r="I58" s="63">
        <v>2500</v>
      </c>
      <c r="J58" s="118"/>
      <c r="K58" s="75" t="str">
        <f t="shared" si="0"/>
        <v>กรุณากรอกยอดคงเหลือ</v>
      </c>
    </row>
    <row r="59" spans="1:11" ht="44.25">
      <c r="A59" s="81">
        <v>54</v>
      </c>
      <c r="B59" s="115" t="s">
        <v>373</v>
      </c>
      <c r="C59" s="117" t="s">
        <v>373</v>
      </c>
      <c r="D59" s="311" t="s">
        <v>368</v>
      </c>
      <c r="E59" s="117"/>
      <c r="F59" s="74"/>
      <c r="G59" s="117"/>
      <c r="H59" s="165"/>
      <c r="I59" s="166">
        <v>500</v>
      </c>
      <c r="J59" s="130"/>
      <c r="K59" s="75" t="str">
        <f t="shared" si="0"/>
        <v>กรุณากรอกยอดคงเหลือ</v>
      </c>
    </row>
    <row r="60" spans="1:11" ht="24">
      <c r="A60" s="81">
        <v>55</v>
      </c>
      <c r="B60" s="92" t="s">
        <v>96</v>
      </c>
      <c r="C60" s="115" t="s">
        <v>16</v>
      </c>
      <c r="D60" s="311" t="s">
        <v>368</v>
      </c>
      <c r="E60" s="117"/>
      <c r="F60" s="74"/>
      <c r="G60" s="117"/>
      <c r="H60" s="62"/>
      <c r="I60" s="63">
        <v>12000</v>
      </c>
      <c r="J60" s="118"/>
      <c r="K60" s="75" t="str">
        <f t="shared" si="0"/>
        <v>กรุณากรอกยอดคงเหลือ</v>
      </c>
    </row>
    <row r="61" spans="1:11" ht="24">
      <c r="A61" s="81">
        <v>56</v>
      </c>
      <c r="B61" s="92" t="s">
        <v>115</v>
      </c>
      <c r="C61" s="115" t="s">
        <v>34</v>
      </c>
      <c r="D61" s="311" t="s">
        <v>368</v>
      </c>
      <c r="E61" s="117"/>
      <c r="F61" s="74"/>
      <c r="G61" s="117"/>
      <c r="H61" s="62">
        <v>1500</v>
      </c>
      <c r="I61" s="63"/>
      <c r="J61" s="118"/>
      <c r="K61" s="75" t="str">
        <f t="shared" si="0"/>
        <v>กรุณากรอกยอดคงเหลือ</v>
      </c>
    </row>
    <row r="62" spans="1:11" ht="24">
      <c r="A62" s="81">
        <v>57</v>
      </c>
      <c r="B62" s="92" t="s">
        <v>217</v>
      </c>
      <c r="C62" s="115" t="s">
        <v>216</v>
      </c>
      <c r="D62" s="311" t="s">
        <v>368</v>
      </c>
      <c r="E62" s="117"/>
      <c r="F62" s="74"/>
      <c r="G62" s="117"/>
      <c r="H62" s="62"/>
      <c r="I62" s="63">
        <v>2000</v>
      </c>
      <c r="J62" s="118"/>
      <c r="K62" s="75" t="str">
        <f t="shared" si="0"/>
        <v>กรุณากรอกยอดคงเหลือ</v>
      </c>
    </row>
    <row r="63" spans="1:11" ht="24">
      <c r="A63" s="81">
        <v>58</v>
      </c>
      <c r="B63" s="92" t="s">
        <v>75</v>
      </c>
      <c r="C63" s="115" t="s">
        <v>10</v>
      </c>
      <c r="D63" s="311" t="s">
        <v>368</v>
      </c>
      <c r="E63" s="117"/>
      <c r="F63" s="74"/>
      <c r="G63" s="117"/>
      <c r="H63" s="62"/>
      <c r="I63" s="63">
        <v>4500</v>
      </c>
      <c r="J63" s="118"/>
      <c r="K63" s="75" t="str">
        <f t="shared" si="0"/>
        <v>กรุณากรอกยอดคงเหลือ</v>
      </c>
    </row>
    <row r="64" spans="1:11" ht="24">
      <c r="A64" s="81">
        <v>59</v>
      </c>
      <c r="B64" s="92" t="s">
        <v>76</v>
      </c>
      <c r="C64" s="115" t="s">
        <v>269</v>
      </c>
      <c r="D64" s="311" t="s">
        <v>368</v>
      </c>
      <c r="E64" s="117"/>
      <c r="F64" s="74"/>
      <c r="G64" s="117"/>
      <c r="H64" s="62"/>
      <c r="I64" s="63"/>
      <c r="J64" s="118"/>
      <c r="K64" s="75" t="str">
        <f t="shared" si="0"/>
        <v>กรุณากรอกยอดคงเหลือ</v>
      </c>
    </row>
    <row r="65" spans="1:11" ht="24">
      <c r="A65" s="81">
        <v>60</v>
      </c>
      <c r="B65" s="92" t="s">
        <v>220</v>
      </c>
      <c r="C65" s="115" t="s">
        <v>219</v>
      </c>
      <c r="D65" s="311" t="s">
        <v>368</v>
      </c>
      <c r="E65" s="117"/>
      <c r="F65" s="74"/>
      <c r="G65" s="117"/>
      <c r="H65" s="62"/>
      <c r="I65" s="63">
        <v>1200</v>
      </c>
      <c r="J65" s="118"/>
      <c r="K65" s="75" t="str">
        <f t="shared" si="0"/>
        <v>กรุณากรอกยอดคงเหลือ</v>
      </c>
    </row>
    <row r="66" spans="1:11" ht="43.5">
      <c r="A66" s="81">
        <v>61</v>
      </c>
      <c r="B66" s="92" t="s">
        <v>393</v>
      </c>
      <c r="C66" s="131" t="s">
        <v>394</v>
      </c>
      <c r="D66" s="311" t="s">
        <v>368</v>
      </c>
      <c r="E66" s="117"/>
      <c r="F66" s="74"/>
      <c r="G66" s="117"/>
      <c r="H66" s="167"/>
      <c r="I66" s="167"/>
      <c r="J66" s="131" t="s">
        <v>395</v>
      </c>
      <c r="K66" s="75" t="str">
        <f t="shared" si="0"/>
        <v>กรุณากรอกยอดคงเหลือ</v>
      </c>
    </row>
    <row r="67" spans="1:11" ht="24">
      <c r="A67" s="81">
        <v>62</v>
      </c>
      <c r="B67" s="92" t="s">
        <v>110</v>
      </c>
      <c r="C67" s="115" t="s">
        <v>406</v>
      </c>
      <c r="D67" s="311" t="s">
        <v>368</v>
      </c>
      <c r="E67" s="117"/>
      <c r="F67" s="74"/>
      <c r="G67" s="117"/>
      <c r="H67" s="62"/>
      <c r="I67" s="63">
        <v>0</v>
      </c>
      <c r="J67" s="118"/>
      <c r="K67" s="75" t="str">
        <f t="shared" si="0"/>
        <v>กรุณากรอกยอดคงเหลือ</v>
      </c>
    </row>
    <row r="68" spans="1:11" ht="24">
      <c r="A68" s="81">
        <v>63</v>
      </c>
      <c r="B68" s="92" t="s">
        <v>164</v>
      </c>
      <c r="C68" s="115" t="s">
        <v>163</v>
      </c>
      <c r="D68" s="311" t="s">
        <v>368</v>
      </c>
      <c r="E68" s="117"/>
      <c r="F68" s="74"/>
      <c r="G68" s="117"/>
      <c r="H68" s="62"/>
      <c r="I68" s="63">
        <v>1500</v>
      </c>
      <c r="J68" s="118"/>
      <c r="K68" s="75" t="str">
        <f t="shared" si="0"/>
        <v>กรุณากรอกยอดคงเหลือ</v>
      </c>
    </row>
    <row r="69" spans="1:11" ht="24">
      <c r="A69" s="81">
        <v>64</v>
      </c>
      <c r="B69" s="132"/>
      <c r="C69" s="133" t="s">
        <v>378</v>
      </c>
      <c r="D69" s="311" t="s">
        <v>368</v>
      </c>
      <c r="E69" s="134"/>
      <c r="F69" s="74"/>
      <c r="G69" s="134"/>
      <c r="H69" s="168"/>
      <c r="I69" s="169"/>
      <c r="J69" s="134"/>
      <c r="K69" s="75" t="str">
        <f t="shared" si="0"/>
        <v>กรุณากรอกยอดคงเหลือ</v>
      </c>
    </row>
    <row r="70" spans="1:11" ht="24">
      <c r="A70" s="81">
        <v>65</v>
      </c>
      <c r="B70" s="92" t="s">
        <v>91</v>
      </c>
      <c r="C70" s="115" t="s">
        <v>27</v>
      </c>
      <c r="D70" s="311" t="s">
        <v>368</v>
      </c>
      <c r="E70" s="117"/>
      <c r="F70" s="74"/>
      <c r="G70" s="117"/>
      <c r="H70" s="62">
        <v>150</v>
      </c>
      <c r="I70" s="63"/>
      <c r="J70" s="118"/>
      <c r="K70" s="75" t="str">
        <f t="shared" si="0"/>
        <v>กรุณากรอกยอดคงเหลือ</v>
      </c>
    </row>
    <row r="71" spans="1:11" ht="24">
      <c r="A71" s="81">
        <v>66</v>
      </c>
      <c r="B71" s="92"/>
      <c r="C71" s="115" t="s">
        <v>377</v>
      </c>
      <c r="D71" s="311" t="s">
        <v>368</v>
      </c>
      <c r="E71" s="117"/>
      <c r="F71" s="74"/>
      <c r="G71" s="117"/>
      <c r="H71" s="67">
        <v>150</v>
      </c>
      <c r="I71" s="68"/>
      <c r="J71" s="135"/>
      <c r="K71" s="75" t="str">
        <f t="shared" si="0"/>
        <v>กรุณากรอกยอดคงเหลือ</v>
      </c>
    </row>
    <row r="72" spans="1:11" ht="24">
      <c r="A72" s="81">
        <v>67</v>
      </c>
      <c r="B72" s="92" t="s">
        <v>106</v>
      </c>
      <c r="C72" s="115" t="s">
        <v>271</v>
      </c>
      <c r="D72" s="311" t="s">
        <v>368</v>
      </c>
      <c r="E72" s="117"/>
      <c r="F72" s="74"/>
      <c r="G72" s="117"/>
      <c r="H72" s="62">
        <v>2500</v>
      </c>
      <c r="I72" s="63"/>
      <c r="J72" s="118"/>
      <c r="K72" s="75" t="str">
        <f aca="true" t="shared" si="1" ref="K72:K129">IF(E72="","กรุณากรอกยอดคงเหลือ","")</f>
        <v>กรุณากรอกยอดคงเหลือ</v>
      </c>
    </row>
    <row r="73" spans="1:47" s="138" customFormat="1" ht="24">
      <c r="A73" s="81">
        <v>68</v>
      </c>
      <c r="B73" s="92" t="s">
        <v>190</v>
      </c>
      <c r="C73" s="127" t="s">
        <v>270</v>
      </c>
      <c r="D73" s="311" t="s">
        <v>368</v>
      </c>
      <c r="E73" s="136"/>
      <c r="F73" s="74"/>
      <c r="G73" s="128"/>
      <c r="H73" s="62"/>
      <c r="I73" s="62">
        <v>5500</v>
      </c>
      <c r="J73" s="118"/>
      <c r="K73" s="75" t="str">
        <f t="shared" si="1"/>
        <v>กรุณากรอกยอดคงเหลือ</v>
      </c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</row>
    <row r="74" spans="1:11" s="139" customFormat="1" ht="24">
      <c r="A74" s="81">
        <v>69</v>
      </c>
      <c r="B74" s="92" t="s">
        <v>124</v>
      </c>
      <c r="C74" s="115" t="s">
        <v>32</v>
      </c>
      <c r="D74" s="311" t="s">
        <v>368</v>
      </c>
      <c r="E74" s="117"/>
      <c r="F74" s="74"/>
      <c r="G74" s="117"/>
      <c r="H74" s="62"/>
      <c r="I74" s="63">
        <v>4000</v>
      </c>
      <c r="J74" s="118"/>
      <c r="K74" s="75" t="str">
        <f t="shared" si="1"/>
        <v>กรุณากรอกยอดคงเหลือ</v>
      </c>
    </row>
    <row r="75" spans="1:11" ht="24">
      <c r="A75" s="81">
        <v>70</v>
      </c>
      <c r="B75" s="92" t="s">
        <v>116</v>
      </c>
      <c r="C75" s="115" t="s">
        <v>35</v>
      </c>
      <c r="D75" s="311" t="s">
        <v>368</v>
      </c>
      <c r="E75" s="117"/>
      <c r="F75" s="74"/>
      <c r="G75" s="117"/>
      <c r="H75" s="62">
        <v>1000</v>
      </c>
      <c r="I75" s="63"/>
      <c r="J75" s="118"/>
      <c r="K75" s="75" t="str">
        <f t="shared" si="1"/>
        <v>กรุณากรอกยอดคงเหลือ</v>
      </c>
    </row>
    <row r="76" spans="1:11" ht="24">
      <c r="A76" s="81">
        <v>71</v>
      </c>
      <c r="B76" s="92" t="s">
        <v>104</v>
      </c>
      <c r="C76" s="115" t="s">
        <v>141</v>
      </c>
      <c r="D76" s="116" t="s">
        <v>142</v>
      </c>
      <c r="E76" s="117"/>
      <c r="F76" s="74"/>
      <c r="G76" s="117"/>
      <c r="H76" s="62">
        <v>40</v>
      </c>
      <c r="I76" s="63"/>
      <c r="J76" s="118"/>
      <c r="K76" s="75" t="str">
        <f t="shared" si="1"/>
        <v>กรุณากรอกยอดคงเหลือ</v>
      </c>
    </row>
    <row r="77" spans="1:11" ht="24">
      <c r="A77" s="81">
        <v>72</v>
      </c>
      <c r="B77" s="92" t="s">
        <v>55</v>
      </c>
      <c r="C77" s="115" t="s">
        <v>370</v>
      </c>
      <c r="D77" s="116" t="s">
        <v>47</v>
      </c>
      <c r="E77" s="117"/>
      <c r="F77" s="74"/>
      <c r="G77" s="117"/>
      <c r="H77" s="62">
        <v>5</v>
      </c>
      <c r="I77" s="63"/>
      <c r="J77" s="118"/>
      <c r="K77" s="75" t="str">
        <f t="shared" si="1"/>
        <v>กรุณากรอกยอดคงเหลือ</v>
      </c>
    </row>
    <row r="78" spans="1:11" ht="24">
      <c r="A78" s="81">
        <v>73</v>
      </c>
      <c r="B78" s="92" t="s">
        <v>87</v>
      </c>
      <c r="C78" s="115" t="s">
        <v>143</v>
      </c>
      <c r="D78" s="116" t="s">
        <v>47</v>
      </c>
      <c r="E78" s="117"/>
      <c r="F78" s="74"/>
      <c r="G78" s="117"/>
      <c r="H78" s="62">
        <v>30</v>
      </c>
      <c r="I78" s="63"/>
      <c r="J78" s="118"/>
      <c r="K78" s="75" t="str">
        <f t="shared" si="1"/>
        <v>กรุณากรอกยอดคงเหลือ</v>
      </c>
    </row>
    <row r="79" spans="1:11" ht="24">
      <c r="A79" s="81">
        <v>74</v>
      </c>
      <c r="B79" s="92" t="s">
        <v>258</v>
      </c>
      <c r="C79" s="115" t="s">
        <v>257</v>
      </c>
      <c r="D79" s="116" t="s">
        <v>47</v>
      </c>
      <c r="E79" s="117"/>
      <c r="F79" s="74"/>
      <c r="G79" s="117"/>
      <c r="H79" s="62">
        <v>5</v>
      </c>
      <c r="I79" s="63"/>
      <c r="J79" s="118"/>
      <c r="K79" s="75" t="str">
        <f t="shared" si="1"/>
        <v>กรุณากรอกยอดคงเหลือ</v>
      </c>
    </row>
    <row r="80" spans="1:11" ht="24">
      <c r="A80" s="81">
        <v>75</v>
      </c>
      <c r="B80" s="92" t="s">
        <v>58</v>
      </c>
      <c r="C80" s="115" t="s">
        <v>6</v>
      </c>
      <c r="D80" s="116" t="s">
        <v>47</v>
      </c>
      <c r="E80" s="117"/>
      <c r="F80" s="74"/>
      <c r="G80" s="117"/>
      <c r="H80" s="62">
        <v>1</v>
      </c>
      <c r="I80" s="63"/>
      <c r="J80" s="118"/>
      <c r="K80" s="75" t="str">
        <f t="shared" si="1"/>
        <v>กรุณากรอกยอดคงเหลือ</v>
      </c>
    </row>
    <row r="81" spans="1:11" ht="24">
      <c r="A81" s="81">
        <v>76</v>
      </c>
      <c r="B81" s="92" t="s">
        <v>108</v>
      </c>
      <c r="C81" s="115" t="s">
        <v>144</v>
      </c>
      <c r="D81" s="116" t="s">
        <v>145</v>
      </c>
      <c r="E81" s="117"/>
      <c r="F81" s="74"/>
      <c r="G81" s="117"/>
      <c r="H81" s="62">
        <v>8</v>
      </c>
      <c r="I81" s="63"/>
      <c r="J81" s="118"/>
      <c r="K81" s="75" t="str">
        <f t="shared" si="1"/>
        <v>กรุณากรอกยอดคงเหลือ</v>
      </c>
    </row>
    <row r="82" spans="1:11" ht="24">
      <c r="A82" s="81">
        <v>77</v>
      </c>
      <c r="B82" s="92" t="s">
        <v>252</v>
      </c>
      <c r="C82" s="115" t="s">
        <v>253</v>
      </c>
      <c r="D82" s="116" t="s">
        <v>47</v>
      </c>
      <c r="E82" s="117"/>
      <c r="F82" s="74"/>
      <c r="G82" s="117"/>
      <c r="H82" s="62">
        <v>1</v>
      </c>
      <c r="I82" s="63"/>
      <c r="J82" s="118"/>
      <c r="K82" s="75" t="str">
        <f t="shared" si="1"/>
        <v>กรุณากรอกยอดคงเหลือ</v>
      </c>
    </row>
    <row r="83" spans="1:11" ht="24">
      <c r="A83" s="81">
        <v>78</v>
      </c>
      <c r="B83" s="92" t="s">
        <v>95</v>
      </c>
      <c r="C83" s="115" t="s">
        <v>140</v>
      </c>
      <c r="D83" s="116" t="s">
        <v>47</v>
      </c>
      <c r="E83" s="117"/>
      <c r="F83" s="74"/>
      <c r="G83" s="117"/>
      <c r="H83" s="62">
        <v>20</v>
      </c>
      <c r="I83" s="63"/>
      <c r="J83" s="118"/>
      <c r="K83" s="75" t="str">
        <f t="shared" si="1"/>
        <v>กรุณากรอกยอดคงเหลือ</v>
      </c>
    </row>
    <row r="84" spans="1:11" ht="24">
      <c r="A84" s="81">
        <v>79</v>
      </c>
      <c r="B84" s="92" t="s">
        <v>114</v>
      </c>
      <c r="C84" s="115" t="s">
        <v>146</v>
      </c>
      <c r="D84" s="116" t="s">
        <v>47</v>
      </c>
      <c r="E84" s="117"/>
      <c r="F84" s="74"/>
      <c r="G84" s="117"/>
      <c r="H84" s="62">
        <v>5</v>
      </c>
      <c r="I84" s="63"/>
      <c r="J84" s="118"/>
      <c r="K84" s="75" t="str">
        <f t="shared" si="1"/>
        <v>กรุณากรอกยอดคงเหลือ</v>
      </c>
    </row>
    <row r="85" spans="1:11" ht="24">
      <c r="A85" s="81">
        <v>80</v>
      </c>
      <c r="B85" s="92" t="s">
        <v>94</v>
      </c>
      <c r="C85" s="115" t="s">
        <v>147</v>
      </c>
      <c r="D85" s="116" t="s">
        <v>47</v>
      </c>
      <c r="E85" s="117"/>
      <c r="F85" s="74"/>
      <c r="G85" s="117"/>
      <c r="H85" s="62">
        <v>5</v>
      </c>
      <c r="I85" s="63"/>
      <c r="J85" s="118"/>
      <c r="K85" s="75" t="str">
        <f t="shared" si="1"/>
        <v>กรุณากรอกยอดคงเหลือ</v>
      </c>
    </row>
    <row r="86" spans="1:11" ht="24">
      <c r="A86" s="81">
        <v>81</v>
      </c>
      <c r="B86" s="92" t="s">
        <v>112</v>
      </c>
      <c r="C86" s="115" t="s">
        <v>180</v>
      </c>
      <c r="D86" s="116" t="s">
        <v>153</v>
      </c>
      <c r="E86" s="117"/>
      <c r="F86" s="74"/>
      <c r="G86" s="117"/>
      <c r="H86" s="70">
        <v>1</v>
      </c>
      <c r="I86" s="63"/>
      <c r="J86" s="118"/>
      <c r="K86" s="75" t="str">
        <f t="shared" si="1"/>
        <v>กรุณากรอกยอดคงเหลือ</v>
      </c>
    </row>
    <row r="87" spans="1:11" ht="24">
      <c r="A87" s="81">
        <v>82</v>
      </c>
      <c r="B87" s="92" t="s">
        <v>82</v>
      </c>
      <c r="C87" s="115" t="s">
        <v>21</v>
      </c>
      <c r="D87" s="116" t="s">
        <v>149</v>
      </c>
      <c r="E87" s="117"/>
      <c r="F87" s="74"/>
      <c r="G87" s="117"/>
      <c r="H87" s="71">
        <v>3</v>
      </c>
      <c r="I87" s="63"/>
      <c r="J87" s="118"/>
      <c r="K87" s="75" t="str">
        <f t="shared" si="1"/>
        <v>กรุณากรอกยอดคงเหลือ</v>
      </c>
    </row>
    <row r="88" spans="1:11" ht="24">
      <c r="A88" s="81">
        <v>83</v>
      </c>
      <c r="B88" s="92" t="s">
        <v>77</v>
      </c>
      <c r="C88" s="115" t="s">
        <v>12</v>
      </c>
      <c r="D88" s="116" t="s">
        <v>149</v>
      </c>
      <c r="E88" s="117"/>
      <c r="F88" s="74"/>
      <c r="G88" s="117"/>
      <c r="H88" s="71">
        <v>5</v>
      </c>
      <c r="I88" s="63"/>
      <c r="J88" s="118"/>
      <c r="K88" s="75" t="str">
        <f t="shared" si="1"/>
        <v>กรุณากรอกยอดคงเหลือ</v>
      </c>
    </row>
    <row r="89" spans="1:11" ht="24">
      <c r="A89" s="81">
        <v>84</v>
      </c>
      <c r="B89" s="92" t="s">
        <v>204</v>
      </c>
      <c r="C89" s="115" t="s">
        <v>19</v>
      </c>
      <c r="D89" s="116" t="s">
        <v>149</v>
      </c>
      <c r="E89" s="117"/>
      <c r="F89" s="74"/>
      <c r="G89" s="117"/>
      <c r="H89" s="71">
        <v>4</v>
      </c>
      <c r="I89" s="63"/>
      <c r="J89" s="118"/>
      <c r="K89" s="75" t="str">
        <f t="shared" si="1"/>
        <v>กรุณากรอกยอดคงเหลือ</v>
      </c>
    </row>
    <row r="90" spans="1:11" ht="44.25">
      <c r="A90" s="81">
        <v>85</v>
      </c>
      <c r="B90" s="92"/>
      <c r="C90" s="126" t="s">
        <v>417</v>
      </c>
      <c r="D90" s="140" t="s">
        <v>148</v>
      </c>
      <c r="E90" s="74"/>
      <c r="F90" s="74"/>
      <c r="G90" s="74"/>
      <c r="H90" s="170">
        <v>2</v>
      </c>
      <c r="I90" s="63"/>
      <c r="J90" s="118"/>
      <c r="K90" s="75" t="str">
        <f t="shared" si="1"/>
        <v>กรุณากรอกยอดคงเหลือ</v>
      </c>
    </row>
    <row r="91" spans="1:11" ht="44.25">
      <c r="A91" s="81">
        <v>86</v>
      </c>
      <c r="B91" s="141" t="s">
        <v>249</v>
      </c>
      <c r="C91" s="115" t="s">
        <v>251</v>
      </c>
      <c r="D91" s="116" t="s">
        <v>148</v>
      </c>
      <c r="E91" s="117"/>
      <c r="F91" s="74"/>
      <c r="G91" s="117"/>
      <c r="H91" s="71">
        <v>10</v>
      </c>
      <c r="I91" s="63"/>
      <c r="J91" s="118"/>
      <c r="K91" s="75" t="str">
        <f t="shared" si="1"/>
        <v>กรุณากรอกยอดคงเหลือ</v>
      </c>
    </row>
    <row r="92" spans="1:11" ht="24">
      <c r="A92" s="81">
        <v>87</v>
      </c>
      <c r="B92" s="92" t="s">
        <v>205</v>
      </c>
      <c r="C92" s="115" t="s">
        <v>418</v>
      </c>
      <c r="D92" s="116" t="s">
        <v>148</v>
      </c>
      <c r="E92" s="117"/>
      <c r="F92" s="74"/>
      <c r="G92" s="117"/>
      <c r="H92" s="71">
        <v>5</v>
      </c>
      <c r="I92" s="63"/>
      <c r="J92" s="118"/>
      <c r="K92" s="75" t="str">
        <f t="shared" si="1"/>
        <v>กรุณากรอกยอดคงเหลือ</v>
      </c>
    </row>
    <row r="93" spans="1:11" ht="42.75" customHeight="1">
      <c r="A93" s="81">
        <v>88</v>
      </c>
      <c r="B93" s="141" t="s">
        <v>247</v>
      </c>
      <c r="C93" s="115" t="s">
        <v>250</v>
      </c>
      <c r="D93" s="116" t="s">
        <v>183</v>
      </c>
      <c r="E93" s="117"/>
      <c r="F93" s="74"/>
      <c r="G93" s="117"/>
      <c r="H93" s="62">
        <v>1</v>
      </c>
      <c r="I93" s="63"/>
      <c r="J93" s="118"/>
      <c r="K93" s="75" t="str">
        <f t="shared" si="1"/>
        <v>กรุณากรอกยอดคงเหลือ</v>
      </c>
    </row>
    <row r="94" spans="1:11" ht="24">
      <c r="A94" s="81">
        <v>89</v>
      </c>
      <c r="B94" s="92" t="s">
        <v>72</v>
      </c>
      <c r="C94" s="115" t="s">
        <v>40</v>
      </c>
      <c r="D94" s="116" t="s">
        <v>156</v>
      </c>
      <c r="E94" s="117"/>
      <c r="F94" s="74"/>
      <c r="G94" s="117"/>
      <c r="H94" s="62"/>
      <c r="I94" s="63">
        <v>120</v>
      </c>
      <c r="J94" s="118"/>
      <c r="K94" s="75" t="str">
        <f t="shared" si="1"/>
        <v>กรุณากรอกยอดคงเหลือ</v>
      </c>
    </row>
    <row r="95" spans="1:11" ht="24">
      <c r="A95" s="81">
        <v>90</v>
      </c>
      <c r="B95" s="92" t="s">
        <v>101</v>
      </c>
      <c r="C95" s="115" t="s">
        <v>380</v>
      </c>
      <c r="D95" s="116" t="s">
        <v>44</v>
      </c>
      <c r="E95" s="117"/>
      <c r="F95" s="74"/>
      <c r="G95" s="117"/>
      <c r="H95" s="62">
        <v>1</v>
      </c>
      <c r="I95" s="63"/>
      <c r="J95" s="118"/>
      <c r="K95" s="75" t="str">
        <f t="shared" si="1"/>
        <v>กรุณากรอกยอดคงเหลือ</v>
      </c>
    </row>
    <row r="96" spans="1:11" ht="24">
      <c r="A96" s="81">
        <v>91</v>
      </c>
      <c r="B96" s="92" t="s">
        <v>99</v>
      </c>
      <c r="C96" s="115" t="s">
        <v>154</v>
      </c>
      <c r="D96" s="116" t="s">
        <v>44</v>
      </c>
      <c r="E96" s="117"/>
      <c r="F96" s="74"/>
      <c r="G96" s="117"/>
      <c r="H96" s="62">
        <v>5</v>
      </c>
      <c r="I96" s="63"/>
      <c r="J96" s="118"/>
      <c r="K96" s="75" t="str">
        <f t="shared" si="1"/>
        <v>กรุณากรอกยอดคงเหลือ</v>
      </c>
    </row>
    <row r="97" spans="1:11" ht="24">
      <c r="A97" s="81">
        <v>92</v>
      </c>
      <c r="B97" s="92" t="s">
        <v>69</v>
      </c>
      <c r="C97" s="115" t="s">
        <v>14</v>
      </c>
      <c r="D97" s="116" t="s">
        <v>151</v>
      </c>
      <c r="E97" s="117"/>
      <c r="F97" s="74"/>
      <c r="G97" s="117"/>
      <c r="H97" s="62">
        <v>30</v>
      </c>
      <c r="I97" s="63"/>
      <c r="J97" s="118"/>
      <c r="K97" s="75" t="str">
        <f t="shared" si="1"/>
        <v>กรุณากรอกยอดคงเหลือ</v>
      </c>
    </row>
    <row r="98" spans="1:11" ht="24">
      <c r="A98" s="81">
        <v>93</v>
      </c>
      <c r="B98" s="92" t="s">
        <v>102</v>
      </c>
      <c r="C98" s="115" t="s">
        <v>176</v>
      </c>
      <c r="D98" s="116" t="s">
        <v>44</v>
      </c>
      <c r="E98" s="117"/>
      <c r="F98" s="74"/>
      <c r="G98" s="117"/>
      <c r="H98" s="62">
        <v>24</v>
      </c>
      <c r="I98" s="63"/>
      <c r="J98" s="118"/>
      <c r="K98" s="75" t="str">
        <f t="shared" si="1"/>
        <v>กรุณากรอกยอดคงเหลือ</v>
      </c>
    </row>
    <row r="99" spans="1:11" ht="40.5">
      <c r="A99" s="81">
        <v>94</v>
      </c>
      <c r="B99" s="141" t="s">
        <v>85</v>
      </c>
      <c r="C99" s="142" t="s">
        <v>172</v>
      </c>
      <c r="D99" s="116" t="s">
        <v>183</v>
      </c>
      <c r="E99" s="117"/>
      <c r="F99" s="74"/>
      <c r="G99" s="117"/>
      <c r="H99" s="62">
        <v>2</v>
      </c>
      <c r="I99" s="63"/>
      <c r="J99" s="118"/>
      <c r="K99" s="75" t="str">
        <f t="shared" si="1"/>
        <v>กรุณากรอกยอดคงเหลือ</v>
      </c>
    </row>
    <row r="100" spans="1:11" ht="40.5">
      <c r="A100" s="81">
        <v>95</v>
      </c>
      <c r="B100" s="141" t="s">
        <v>86</v>
      </c>
      <c r="C100" s="142" t="s">
        <v>272</v>
      </c>
      <c r="D100" s="116" t="s">
        <v>153</v>
      </c>
      <c r="E100" s="117"/>
      <c r="F100" s="74"/>
      <c r="G100" s="117"/>
      <c r="H100" s="62"/>
      <c r="I100" s="63"/>
      <c r="J100" s="118"/>
      <c r="K100" s="75" t="str">
        <f t="shared" si="1"/>
        <v>กรุณากรอกยอดคงเหลือ</v>
      </c>
    </row>
    <row r="101" spans="1:11" ht="24">
      <c r="A101" s="81">
        <v>96</v>
      </c>
      <c r="B101" s="92" t="s">
        <v>92</v>
      </c>
      <c r="C101" s="115" t="s">
        <v>179</v>
      </c>
      <c r="D101" s="116" t="s">
        <v>183</v>
      </c>
      <c r="E101" s="116"/>
      <c r="F101" s="74"/>
      <c r="G101" s="116"/>
      <c r="H101" s="62">
        <v>7</v>
      </c>
      <c r="I101" s="63"/>
      <c r="J101" s="118"/>
      <c r="K101" s="75" t="str">
        <f t="shared" si="1"/>
        <v>กรุณากรอกยอดคงเหลือ</v>
      </c>
    </row>
    <row r="102" spans="1:11" ht="24">
      <c r="A102" s="81">
        <v>97</v>
      </c>
      <c r="B102" s="92" t="s">
        <v>93</v>
      </c>
      <c r="C102" s="115" t="s">
        <v>28</v>
      </c>
      <c r="D102" s="116" t="s">
        <v>155</v>
      </c>
      <c r="E102" s="117"/>
      <c r="F102" s="74"/>
      <c r="G102" s="117"/>
      <c r="H102" s="62">
        <v>1</v>
      </c>
      <c r="I102" s="63"/>
      <c r="J102" s="118"/>
      <c r="K102" s="75" t="str">
        <f t="shared" si="1"/>
        <v>กรุณากรอกยอดคงเหลือ</v>
      </c>
    </row>
    <row r="103" spans="1:11" ht="24">
      <c r="A103" s="81">
        <v>98</v>
      </c>
      <c r="B103" s="92" t="s">
        <v>256</v>
      </c>
      <c r="C103" s="115" t="s">
        <v>255</v>
      </c>
      <c r="D103" s="116" t="s">
        <v>254</v>
      </c>
      <c r="E103" s="117"/>
      <c r="F103" s="74"/>
      <c r="G103" s="117"/>
      <c r="H103" s="62">
        <v>3</v>
      </c>
      <c r="I103" s="63"/>
      <c r="J103" s="118"/>
      <c r="K103" s="75" t="str">
        <f t="shared" si="1"/>
        <v>กรุณากรอกยอดคงเหลือ</v>
      </c>
    </row>
    <row r="104" spans="1:47" ht="24">
      <c r="A104" s="81">
        <v>99</v>
      </c>
      <c r="B104" s="117" t="s">
        <v>181</v>
      </c>
      <c r="C104" s="117" t="s">
        <v>182</v>
      </c>
      <c r="D104" s="116" t="s">
        <v>137</v>
      </c>
      <c r="E104" s="117"/>
      <c r="F104" s="74"/>
      <c r="G104" s="117"/>
      <c r="H104" s="62">
        <v>100</v>
      </c>
      <c r="I104" s="63"/>
      <c r="J104" s="118"/>
      <c r="K104" s="75" t="str">
        <f t="shared" si="1"/>
        <v>กรุณากรอกยอดคงเหลือ</v>
      </c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</row>
    <row r="105" spans="1:11" ht="24">
      <c r="A105" s="81">
        <v>100</v>
      </c>
      <c r="B105" s="92" t="s">
        <v>70</v>
      </c>
      <c r="C105" s="115" t="s">
        <v>175</v>
      </c>
      <c r="D105" s="116" t="s">
        <v>151</v>
      </c>
      <c r="E105" s="117"/>
      <c r="F105" s="74"/>
      <c r="G105" s="117"/>
      <c r="H105" s="62">
        <v>60</v>
      </c>
      <c r="I105" s="63"/>
      <c r="J105" s="118"/>
      <c r="K105" s="75" t="str">
        <f t="shared" si="1"/>
        <v>กรุณากรอกยอดคงเหลือ</v>
      </c>
    </row>
    <row r="106" spans="1:11" ht="24">
      <c r="A106" s="81">
        <v>101</v>
      </c>
      <c r="B106" s="143" t="s">
        <v>100</v>
      </c>
      <c r="C106" s="144" t="s">
        <v>173</v>
      </c>
      <c r="D106" s="145" t="s">
        <v>152</v>
      </c>
      <c r="E106" s="146"/>
      <c r="F106" s="74"/>
      <c r="G106" s="146"/>
      <c r="H106" s="62">
        <v>2</v>
      </c>
      <c r="I106" s="63"/>
      <c r="J106" s="118"/>
      <c r="K106" s="75" t="str">
        <f t="shared" si="1"/>
        <v>กรุณากรอกยอดคงเหลือ</v>
      </c>
    </row>
    <row r="107" spans="1:11" s="148" customFormat="1" ht="24">
      <c r="A107" s="81">
        <v>103</v>
      </c>
      <c r="B107" s="92" t="s">
        <v>162</v>
      </c>
      <c r="C107" s="117" t="s">
        <v>160</v>
      </c>
      <c r="D107" s="117" t="s">
        <v>159</v>
      </c>
      <c r="E107" s="117"/>
      <c r="F107" s="74"/>
      <c r="G107" s="117"/>
      <c r="H107" s="166">
        <v>20</v>
      </c>
      <c r="I107" s="165"/>
      <c r="J107" s="147"/>
      <c r="K107" s="75" t="str">
        <f t="shared" si="1"/>
        <v>กรุณากรอกยอดคงเหลือ</v>
      </c>
    </row>
    <row r="108" spans="1:11" s="148" customFormat="1" ht="24">
      <c r="A108" s="81">
        <v>104</v>
      </c>
      <c r="B108" s="92" t="s">
        <v>242</v>
      </c>
      <c r="C108" s="117" t="s">
        <v>240</v>
      </c>
      <c r="D108" s="117" t="s">
        <v>246</v>
      </c>
      <c r="E108" s="117"/>
      <c r="F108" s="74"/>
      <c r="G108" s="117"/>
      <c r="H108" s="166">
        <v>3</v>
      </c>
      <c r="I108" s="165"/>
      <c r="J108" s="147"/>
      <c r="K108" s="75" t="str">
        <f t="shared" si="1"/>
        <v>กรุณากรอกยอดคงเหลือ</v>
      </c>
    </row>
    <row r="109" spans="1:11" s="148" customFormat="1" ht="24">
      <c r="A109" s="81">
        <v>105</v>
      </c>
      <c r="B109" s="92" t="s">
        <v>244</v>
      </c>
      <c r="C109" s="117" t="s">
        <v>241</v>
      </c>
      <c r="D109" s="117" t="s">
        <v>246</v>
      </c>
      <c r="E109" s="117"/>
      <c r="F109" s="74"/>
      <c r="G109" s="117"/>
      <c r="H109" s="166">
        <v>2</v>
      </c>
      <c r="I109" s="165"/>
      <c r="J109" s="147"/>
      <c r="K109" s="75" t="str">
        <f t="shared" si="1"/>
        <v>กรุณากรอกยอดคงเหลือ</v>
      </c>
    </row>
    <row r="110" spans="1:11" s="148" customFormat="1" ht="24">
      <c r="A110" s="81">
        <v>106</v>
      </c>
      <c r="B110" s="92" t="s">
        <v>243</v>
      </c>
      <c r="C110" s="117" t="s">
        <v>245</v>
      </c>
      <c r="D110" s="117" t="s">
        <v>246</v>
      </c>
      <c r="E110" s="117"/>
      <c r="F110" s="74"/>
      <c r="G110" s="117"/>
      <c r="H110" s="166">
        <v>2</v>
      </c>
      <c r="I110" s="165"/>
      <c r="J110" s="147"/>
      <c r="K110" s="75" t="str">
        <f t="shared" si="1"/>
        <v>กรุณากรอกยอดคงเหลือ</v>
      </c>
    </row>
    <row r="111" spans="1:11" s="148" customFormat="1" ht="24">
      <c r="A111" s="81">
        <v>107</v>
      </c>
      <c r="B111" s="92" t="s">
        <v>158</v>
      </c>
      <c r="C111" s="117" t="s">
        <v>161</v>
      </c>
      <c r="D111" s="117" t="s">
        <v>159</v>
      </c>
      <c r="E111" s="117"/>
      <c r="F111" s="74"/>
      <c r="G111" s="117"/>
      <c r="H111" s="166">
        <v>5</v>
      </c>
      <c r="I111" s="165"/>
      <c r="J111" s="147"/>
      <c r="K111" s="75" t="str">
        <f t="shared" si="1"/>
        <v>กรุณากรอกยอดคงเหลือ</v>
      </c>
    </row>
    <row r="112" spans="1:11" s="148" customFormat="1" ht="24">
      <c r="A112" s="81">
        <v>108</v>
      </c>
      <c r="B112" s="92" t="s">
        <v>209</v>
      </c>
      <c r="C112" s="117" t="s">
        <v>210</v>
      </c>
      <c r="D112" s="117" t="s">
        <v>159</v>
      </c>
      <c r="E112" s="117"/>
      <c r="F112" s="74"/>
      <c r="G112" s="117"/>
      <c r="H112" s="166">
        <v>3</v>
      </c>
      <c r="I112" s="165"/>
      <c r="J112" s="117"/>
      <c r="K112" s="75" t="str">
        <f t="shared" si="1"/>
        <v>กรุณากรอกยอดคงเหลือ</v>
      </c>
    </row>
    <row r="113" spans="1:11" ht="24">
      <c r="A113" s="81">
        <v>109</v>
      </c>
      <c r="B113" s="149"/>
      <c r="C113" s="74" t="s">
        <v>133</v>
      </c>
      <c r="D113" s="74" t="s">
        <v>47</v>
      </c>
      <c r="E113" s="74"/>
      <c r="F113" s="74"/>
      <c r="G113" s="74"/>
      <c r="H113" s="171">
        <v>5</v>
      </c>
      <c r="I113" s="172"/>
      <c r="J113" s="77"/>
      <c r="K113" s="75" t="str">
        <f t="shared" si="1"/>
        <v>กรุณากรอกยอดคงเหลือ</v>
      </c>
    </row>
    <row r="114" spans="1:11" ht="24">
      <c r="A114" s="81">
        <v>110</v>
      </c>
      <c r="B114" s="149"/>
      <c r="C114" s="74" t="s">
        <v>128</v>
      </c>
      <c r="D114" s="74" t="s">
        <v>47</v>
      </c>
      <c r="E114" s="74"/>
      <c r="F114" s="74"/>
      <c r="G114" s="74"/>
      <c r="H114" s="171">
        <v>20</v>
      </c>
      <c r="I114" s="172"/>
      <c r="J114" s="117"/>
      <c r="K114" s="75" t="str">
        <f t="shared" si="1"/>
        <v>กรุณากรอกยอดคงเหลือ</v>
      </c>
    </row>
    <row r="115" spans="1:11" ht="21.75" customHeight="1">
      <c r="A115" s="81">
        <v>111</v>
      </c>
      <c r="B115" s="149"/>
      <c r="C115" s="74" t="s">
        <v>15</v>
      </c>
      <c r="D115" s="74" t="s">
        <v>47</v>
      </c>
      <c r="E115" s="74"/>
      <c r="F115" s="74"/>
      <c r="G115" s="74"/>
      <c r="H115" s="171">
        <v>10</v>
      </c>
      <c r="I115" s="172"/>
      <c r="J115" s="117"/>
      <c r="K115" s="75" t="str">
        <f t="shared" si="1"/>
        <v>กรุณากรอกยอดคงเหลือ</v>
      </c>
    </row>
    <row r="116" spans="1:11" ht="24">
      <c r="A116" s="81">
        <v>112</v>
      </c>
      <c r="B116" s="149"/>
      <c r="C116" s="74" t="s">
        <v>129</v>
      </c>
      <c r="D116" s="74" t="s">
        <v>130</v>
      </c>
      <c r="E116" s="74"/>
      <c r="F116" s="74"/>
      <c r="G116" s="74"/>
      <c r="H116" s="171">
        <v>20</v>
      </c>
      <c r="I116" s="172"/>
      <c r="J116" s="117"/>
      <c r="K116" s="75" t="str">
        <f t="shared" si="1"/>
        <v>กรุณากรอกยอดคงเหลือ</v>
      </c>
    </row>
    <row r="117" spans="1:11" ht="24">
      <c r="A117" s="81">
        <v>113</v>
      </c>
      <c r="B117" s="149"/>
      <c r="C117" s="74" t="s">
        <v>407</v>
      </c>
      <c r="D117" s="74" t="s">
        <v>397</v>
      </c>
      <c r="E117" s="74"/>
      <c r="F117" s="74"/>
      <c r="G117" s="74"/>
      <c r="H117" s="171">
        <v>5</v>
      </c>
      <c r="I117" s="172"/>
      <c r="J117" s="117"/>
      <c r="K117" s="75" t="str">
        <f t="shared" si="1"/>
        <v>กรุณากรอกยอดคงเหลือ</v>
      </c>
    </row>
    <row r="118" spans="1:11" ht="24">
      <c r="A118" s="81">
        <v>114</v>
      </c>
      <c r="B118" s="149"/>
      <c r="C118" s="74" t="s">
        <v>132</v>
      </c>
      <c r="D118" s="74" t="s">
        <v>142</v>
      </c>
      <c r="E118" s="74"/>
      <c r="F118" s="74"/>
      <c r="G118" s="74"/>
      <c r="H118" s="171">
        <v>10</v>
      </c>
      <c r="I118" s="172"/>
      <c r="J118" s="117"/>
      <c r="K118" s="75" t="str">
        <f t="shared" si="1"/>
        <v>กรุณากรอกยอดคงเหลือ</v>
      </c>
    </row>
    <row r="119" spans="1:11" ht="24">
      <c r="A119" s="81">
        <v>115</v>
      </c>
      <c r="C119" s="74" t="s">
        <v>199</v>
      </c>
      <c r="D119" s="150" t="s">
        <v>150</v>
      </c>
      <c r="E119" s="150"/>
      <c r="F119" s="74"/>
      <c r="G119" s="150"/>
      <c r="H119" s="171">
        <v>80</v>
      </c>
      <c r="I119" s="172"/>
      <c r="J119" s="117"/>
      <c r="K119" s="75" t="str">
        <f t="shared" si="1"/>
        <v>กรุณากรอกยอดคงเหลือ</v>
      </c>
    </row>
    <row r="120" spans="1:11" ht="24">
      <c r="A120" s="81">
        <v>116</v>
      </c>
      <c r="C120" s="126" t="s">
        <v>174</v>
      </c>
      <c r="D120" s="74" t="s">
        <v>135</v>
      </c>
      <c r="E120" s="74"/>
      <c r="F120" s="74"/>
      <c r="G120" s="74"/>
      <c r="H120" s="171">
        <v>10</v>
      </c>
      <c r="I120" s="172"/>
      <c r="J120" s="117"/>
      <c r="K120" s="75" t="str">
        <f t="shared" si="1"/>
        <v>กรุณากรอกยอดคงเหลือ</v>
      </c>
    </row>
    <row r="121" spans="1:11" ht="24">
      <c r="A121" s="81">
        <v>117</v>
      </c>
      <c r="C121" s="74" t="s">
        <v>226</v>
      </c>
      <c r="D121" s="74" t="s">
        <v>157</v>
      </c>
      <c r="E121" s="151"/>
      <c r="F121" s="74"/>
      <c r="G121" s="74"/>
      <c r="H121" s="172">
        <v>2</v>
      </c>
      <c r="I121" s="172"/>
      <c r="J121" s="117"/>
      <c r="K121" s="75" t="str">
        <f t="shared" si="1"/>
        <v>กรุณากรอกยอดคงเหลือ</v>
      </c>
    </row>
    <row r="122" spans="1:11" ht="24">
      <c r="A122" s="81">
        <v>118</v>
      </c>
      <c r="C122" s="151" t="s">
        <v>227</v>
      </c>
      <c r="D122" s="152" t="s">
        <v>235</v>
      </c>
      <c r="E122" s="74"/>
      <c r="F122" s="74"/>
      <c r="G122" s="74"/>
      <c r="H122" s="171">
        <v>1</v>
      </c>
      <c r="I122" s="172"/>
      <c r="J122" s="85"/>
      <c r="K122" s="75" t="str">
        <f t="shared" si="1"/>
        <v>กรุณากรอกยอดคงเหลือ</v>
      </c>
    </row>
    <row r="123" spans="1:11" ht="24">
      <c r="A123" s="81">
        <v>119</v>
      </c>
      <c r="C123" s="151" t="s">
        <v>228</v>
      </c>
      <c r="D123" s="152" t="s">
        <v>234</v>
      </c>
      <c r="E123" s="74"/>
      <c r="F123" s="74"/>
      <c r="G123" s="74"/>
      <c r="H123" s="171">
        <v>2</v>
      </c>
      <c r="I123" s="172"/>
      <c r="J123" s="117"/>
      <c r="K123" s="75" t="str">
        <f t="shared" si="1"/>
        <v>กรุณากรอกยอดคงเหลือ</v>
      </c>
    </row>
    <row r="124" spans="1:11" ht="24">
      <c r="A124" s="81">
        <v>120</v>
      </c>
      <c r="C124" s="74" t="s">
        <v>231</v>
      </c>
      <c r="D124" s="152" t="s">
        <v>236</v>
      </c>
      <c r="E124" s="74"/>
      <c r="F124" s="74"/>
      <c r="G124" s="74"/>
      <c r="H124" s="171">
        <v>2</v>
      </c>
      <c r="I124" s="172"/>
      <c r="J124" s="117"/>
      <c r="K124" s="75" t="str">
        <f t="shared" si="1"/>
        <v>กรุณากรอกยอดคงเหลือ</v>
      </c>
    </row>
    <row r="125" spans="1:11" ht="24">
      <c r="A125" s="81">
        <v>121</v>
      </c>
      <c r="C125" s="74" t="s">
        <v>232</v>
      </c>
      <c r="D125" s="152" t="s">
        <v>235</v>
      </c>
      <c r="E125" s="74"/>
      <c r="F125" s="74"/>
      <c r="G125" s="74"/>
      <c r="H125" s="171">
        <v>3</v>
      </c>
      <c r="I125" s="172"/>
      <c r="J125" s="117"/>
      <c r="K125" s="75" t="str">
        <f t="shared" si="1"/>
        <v>กรุณากรอกยอดคงเหลือ</v>
      </c>
    </row>
    <row r="126" spans="1:11" ht="24">
      <c r="A126" s="81">
        <v>122</v>
      </c>
      <c r="C126" s="74" t="s">
        <v>233</v>
      </c>
      <c r="D126" s="74" t="s">
        <v>150</v>
      </c>
      <c r="E126" s="74"/>
      <c r="F126" s="74"/>
      <c r="G126" s="74"/>
      <c r="H126" s="171">
        <v>40</v>
      </c>
      <c r="I126" s="172"/>
      <c r="J126" s="117"/>
      <c r="K126" s="75" t="str">
        <f t="shared" si="1"/>
        <v>กรุณากรอกยอดคงเหลือ</v>
      </c>
    </row>
    <row r="127" spans="1:11" ht="24">
      <c r="A127" s="81">
        <v>123</v>
      </c>
      <c r="C127" s="117" t="s">
        <v>422</v>
      </c>
      <c r="D127" s="74" t="s">
        <v>368</v>
      </c>
      <c r="E127" s="74"/>
      <c r="F127" s="74"/>
      <c r="G127" s="74"/>
      <c r="H127" s="171">
        <v>700</v>
      </c>
      <c r="I127" s="172"/>
      <c r="J127" s="117"/>
      <c r="K127" s="75" t="str">
        <f t="shared" si="1"/>
        <v>กรุณากรอกยอดคงเหลือ</v>
      </c>
    </row>
    <row r="128" spans="1:11" ht="24">
      <c r="A128" s="81">
        <v>124</v>
      </c>
      <c r="C128" s="126" t="s">
        <v>398</v>
      </c>
      <c r="D128" s="74" t="s">
        <v>368</v>
      </c>
      <c r="E128" s="74"/>
      <c r="F128" s="74"/>
      <c r="G128" s="74"/>
      <c r="H128" s="172">
        <v>20</v>
      </c>
      <c r="I128" s="172"/>
      <c r="J128" s="117"/>
      <c r="K128" s="75" t="str">
        <f t="shared" si="1"/>
        <v>กรุณากรอกยอดคงเหลือ</v>
      </c>
    </row>
    <row r="129" spans="1:11" s="151" customFormat="1" ht="24">
      <c r="A129" s="81">
        <v>125</v>
      </c>
      <c r="B129" s="74" t="s">
        <v>120</v>
      </c>
      <c r="C129" s="126" t="s">
        <v>39</v>
      </c>
      <c r="D129" s="74" t="s">
        <v>382</v>
      </c>
      <c r="E129" s="74"/>
      <c r="F129" s="74"/>
      <c r="G129" s="74"/>
      <c r="H129" s="171">
        <v>2</v>
      </c>
      <c r="I129" s="172"/>
      <c r="J129" s="74"/>
      <c r="K129" s="75" t="str">
        <f t="shared" si="1"/>
        <v>กรุณากรอกยอดคงเหลือ</v>
      </c>
    </row>
    <row r="130" spans="1:10" ht="21.75">
      <c r="A130" s="153"/>
      <c r="C130" s="154"/>
      <c r="D130" s="155"/>
      <c r="E130" s="154"/>
      <c r="F130" s="154"/>
      <c r="G130" s="154"/>
      <c r="H130" s="154"/>
      <c r="I130" s="154"/>
      <c r="J130" s="76"/>
    </row>
    <row r="131" spans="1:10" ht="21.75">
      <c r="A131" s="153"/>
      <c r="C131" s="154"/>
      <c r="D131" s="155"/>
      <c r="E131" s="154"/>
      <c r="F131" s="154"/>
      <c r="G131" s="154"/>
      <c r="H131" s="154"/>
      <c r="I131" s="154"/>
      <c r="J131" s="76"/>
    </row>
    <row r="132" spans="3:10" ht="21.75">
      <c r="C132" s="318" t="s">
        <v>285</v>
      </c>
      <c r="D132" s="318"/>
      <c r="E132" s="318"/>
      <c r="F132" s="318"/>
      <c r="G132" s="318"/>
      <c r="H132" s="318"/>
      <c r="I132" s="318"/>
      <c r="J132" s="156"/>
    </row>
    <row r="133" spans="3:10" ht="21.75">
      <c r="C133" s="157"/>
      <c r="H133" s="158"/>
      <c r="I133" s="158"/>
      <c r="J133" s="156"/>
    </row>
    <row r="134" spans="3:10" ht="21.75">
      <c r="C134" s="157"/>
      <c r="H134" s="158"/>
      <c r="I134" s="158"/>
      <c r="J134" s="156"/>
    </row>
    <row r="135" spans="3:10" ht="21.75">
      <c r="C135" s="157"/>
      <c r="H135" s="158"/>
      <c r="I135" s="158"/>
      <c r="J135" s="156"/>
    </row>
    <row r="136" spans="3:10" ht="21.75">
      <c r="C136" s="157"/>
      <c r="H136" s="158"/>
      <c r="I136" s="158"/>
      <c r="J136" s="156"/>
    </row>
    <row r="137" spans="3:10" ht="21.75">
      <c r="C137" s="318"/>
      <c r="D137" s="318"/>
      <c r="E137" s="318"/>
      <c r="F137" s="318"/>
      <c r="G137" s="318"/>
      <c r="H137" s="318"/>
      <c r="I137" s="318"/>
      <c r="J137" s="156"/>
    </row>
  </sheetData>
  <sheetProtection formatCells="0" formatColumns="0" formatRows="0" deleteRows="0"/>
  <mergeCells count="11">
    <mergeCell ref="C137:I137"/>
    <mergeCell ref="A3:I3"/>
    <mergeCell ref="A4:A5"/>
    <mergeCell ref="B4:B5"/>
    <mergeCell ref="C4:C5"/>
    <mergeCell ref="D4:D5"/>
    <mergeCell ref="E4:G4"/>
    <mergeCell ref="A1:J1"/>
    <mergeCell ref="A2:J2"/>
    <mergeCell ref="H4:I4"/>
    <mergeCell ref="C132:I132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29">
      <formula1>ISNUMBER(E6)</formula1>
    </dataValidation>
  </dataValidations>
  <printOptions/>
  <pageMargins left="0.35433070866141736" right="0.15748031496062992" top="0.17" bottom="0.4724409448818898" header="0.75" footer="0.4330708661417323"/>
  <pageSetup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51" customWidth="1"/>
    <col min="2" max="2" width="33.8515625" style="151" customWidth="1"/>
    <col min="3" max="3" width="8.8515625" style="151" customWidth="1"/>
    <col min="4" max="4" width="7.421875" style="154" customWidth="1"/>
    <col min="5" max="5" width="6.421875" style="151" bestFit="1" customWidth="1"/>
    <col min="6" max="6" width="6.7109375" style="151" customWidth="1"/>
    <col min="7" max="7" width="6.8515625" style="151" customWidth="1"/>
    <col min="8" max="8" width="13.8515625" style="151" customWidth="1"/>
    <col min="9" max="9" width="23.421875" style="151" bestFit="1" customWidth="1"/>
    <col min="10" max="16384" width="9.140625" style="151" customWidth="1"/>
  </cols>
  <sheetData>
    <row r="1" spans="1:8" ht="21.75">
      <c r="A1" s="322" t="s">
        <v>421</v>
      </c>
      <c r="B1" s="322"/>
      <c r="C1" s="322"/>
      <c r="D1" s="322"/>
      <c r="E1" s="322"/>
      <c r="F1" s="322"/>
      <c r="G1" s="322"/>
      <c r="H1" s="322"/>
    </row>
    <row r="2" spans="1:8" ht="21.75">
      <c r="A2" s="322" t="s">
        <v>357</v>
      </c>
      <c r="B2" s="322"/>
      <c r="C2" s="322"/>
      <c r="D2" s="322"/>
      <c r="E2" s="322"/>
      <c r="F2" s="322"/>
      <c r="G2" s="322"/>
      <c r="H2" s="322"/>
    </row>
    <row r="3" spans="1:8" ht="21.75">
      <c r="A3" s="323" t="s">
        <v>390</v>
      </c>
      <c r="B3" s="323"/>
      <c r="C3" s="323"/>
      <c r="D3" s="323"/>
      <c r="E3" s="323"/>
      <c r="F3" s="323"/>
      <c r="G3" s="323"/>
      <c r="H3" s="323"/>
    </row>
    <row r="4" spans="1:8" ht="21.75">
      <c r="A4" s="326" t="s">
        <v>273</v>
      </c>
      <c r="B4" s="328" t="s">
        <v>41</v>
      </c>
      <c r="C4" s="328" t="s">
        <v>275</v>
      </c>
      <c r="D4" s="330" t="s">
        <v>42</v>
      </c>
      <c r="E4" s="324" t="s">
        <v>177</v>
      </c>
      <c r="F4" s="324"/>
      <c r="G4" s="325"/>
      <c r="H4" s="140" t="s">
        <v>345</v>
      </c>
    </row>
    <row r="5" spans="1:8" ht="21.75">
      <c r="A5" s="327"/>
      <c r="B5" s="329"/>
      <c r="C5" s="329"/>
      <c r="D5" s="331"/>
      <c r="E5" s="173" t="s">
        <v>280</v>
      </c>
      <c r="F5" s="174" t="s">
        <v>281</v>
      </c>
      <c r="G5" s="174" t="s">
        <v>282</v>
      </c>
      <c r="H5" s="140"/>
    </row>
    <row r="6" spans="1:9" ht="24">
      <c r="A6" s="175">
        <v>1</v>
      </c>
      <c r="B6" s="176" t="s">
        <v>29</v>
      </c>
      <c r="C6" s="181">
        <v>10</v>
      </c>
      <c r="D6" s="178" t="s">
        <v>149</v>
      </c>
      <c r="E6" s="179"/>
      <c r="F6" s="74"/>
      <c r="G6" s="179"/>
      <c r="H6" s="140"/>
      <c r="I6" s="75" t="str">
        <f>IF(E6="","กรุณากรอกยอดคงเหลือ","")</f>
        <v>กรุณากรอกยอดคงเหลือ</v>
      </c>
    </row>
    <row r="7" spans="1:9" ht="24">
      <c r="A7" s="140">
        <v>2</v>
      </c>
      <c r="B7" s="115" t="s">
        <v>31</v>
      </c>
      <c r="C7" s="182">
        <v>10</v>
      </c>
      <c r="D7" s="178" t="s">
        <v>149</v>
      </c>
      <c r="E7" s="179"/>
      <c r="F7" s="74"/>
      <c r="G7" s="179"/>
      <c r="H7" s="140"/>
      <c r="I7" s="75" t="str">
        <f>IF(E7="","กรุณากรอกยอดคงเหลือ","")</f>
        <v>กรุณากรอกยอดคงเหลือ</v>
      </c>
    </row>
    <row r="8" spans="1:9" ht="24">
      <c r="A8" s="140">
        <v>3</v>
      </c>
      <c r="B8" s="176" t="s">
        <v>385</v>
      </c>
      <c r="C8" s="181">
        <v>5</v>
      </c>
      <c r="D8" s="178" t="s">
        <v>149</v>
      </c>
      <c r="E8" s="74"/>
      <c r="F8" s="74"/>
      <c r="G8" s="74"/>
      <c r="H8" s="74"/>
      <c r="I8" s="75" t="str">
        <f>IF(E8="","กรุณากรอกยอดคงเหลือ","")</f>
        <v>กรุณากรอกยอดคงเหลือ</v>
      </c>
    </row>
    <row r="9" spans="1:9" ht="24">
      <c r="A9" s="175">
        <v>4</v>
      </c>
      <c r="B9" s="176" t="s">
        <v>274</v>
      </c>
      <c r="C9" s="181">
        <v>2</v>
      </c>
      <c r="D9" s="178" t="s">
        <v>150</v>
      </c>
      <c r="E9" s="74"/>
      <c r="F9" s="74"/>
      <c r="G9" s="74"/>
      <c r="H9" s="74"/>
      <c r="I9" s="75" t="str">
        <f>IF(E9="","กรุณากรอกยอดคงเหลือ","")</f>
        <v>กรุณากรอกยอดคงเหลือ</v>
      </c>
    </row>
    <row r="10" spans="1:9" ht="57.75">
      <c r="A10" s="140">
        <v>5</v>
      </c>
      <c r="B10" s="126" t="s">
        <v>391</v>
      </c>
      <c r="C10" s="183">
        <v>10</v>
      </c>
      <c r="D10" s="140" t="s">
        <v>368</v>
      </c>
      <c r="E10" s="74"/>
      <c r="F10" s="74"/>
      <c r="G10" s="74"/>
      <c r="H10" s="108" t="s">
        <v>392</v>
      </c>
      <c r="I10" s="75" t="str">
        <f>IF(E10="","กรุณากรอกยอดคงเหลือ","")</f>
        <v>กรุณากรอกยอดคงเหลือ</v>
      </c>
    </row>
    <row r="11" spans="1:8" ht="21.75">
      <c r="A11" s="140"/>
      <c r="C11" s="74"/>
      <c r="D11" s="74"/>
      <c r="E11" s="74"/>
      <c r="F11" s="74"/>
      <c r="G11" s="74"/>
      <c r="H11" s="117"/>
    </row>
    <row r="12" spans="1:8" ht="21.75">
      <c r="A12" s="140"/>
      <c r="B12" s="176"/>
      <c r="C12" s="177"/>
      <c r="D12" s="180"/>
      <c r="E12" s="74"/>
      <c r="F12" s="74"/>
      <c r="G12" s="74"/>
      <c r="H12" s="74"/>
    </row>
    <row r="13" spans="1:8" ht="21.75">
      <c r="A13" s="74"/>
      <c r="B13" s="74"/>
      <c r="C13" s="74"/>
      <c r="D13" s="74"/>
      <c r="E13" s="74"/>
      <c r="F13" s="74"/>
      <c r="G13" s="74"/>
      <c r="H13" s="74"/>
    </row>
    <row r="14" ht="21.75">
      <c r="H14" s="154"/>
    </row>
    <row r="15" ht="21.75">
      <c r="H15" s="154"/>
    </row>
    <row r="16" ht="21.75">
      <c r="H16" s="154"/>
    </row>
    <row r="17" ht="21.75">
      <c r="H17" s="154"/>
    </row>
    <row r="18" ht="21.75">
      <c r="H18" s="154"/>
    </row>
    <row r="19" ht="21.75">
      <c r="H19" s="154"/>
    </row>
    <row r="20" ht="21.75">
      <c r="H20" s="154"/>
    </row>
    <row r="21" ht="21.75">
      <c r="H21" s="154"/>
    </row>
    <row r="22" ht="21.75">
      <c r="H22" s="154"/>
    </row>
    <row r="23" ht="21.75">
      <c r="H23" s="154"/>
    </row>
    <row r="24" ht="21.75">
      <c r="H24" s="154"/>
    </row>
    <row r="25" ht="21.75">
      <c r="H25" s="154"/>
    </row>
    <row r="26" ht="21.75">
      <c r="H26" s="154"/>
    </row>
    <row r="27" ht="21.75">
      <c r="H27" s="154"/>
    </row>
    <row r="28" ht="21.75">
      <c r="H28" s="154"/>
    </row>
    <row r="29" ht="21.75">
      <c r="H29" s="154"/>
    </row>
    <row r="30" ht="21.75">
      <c r="H30" s="154"/>
    </row>
    <row r="31" ht="21.75">
      <c r="H31" s="154"/>
    </row>
    <row r="32" ht="21.75">
      <c r="H32" s="154"/>
    </row>
    <row r="33" ht="21.75">
      <c r="H33" s="154"/>
    </row>
    <row r="34" ht="21.75">
      <c r="H34" s="154"/>
    </row>
    <row r="35" ht="21.75">
      <c r="H35" s="154"/>
    </row>
    <row r="36" ht="21.75">
      <c r="H36" s="154"/>
    </row>
    <row r="37" ht="21.75">
      <c r="H37" s="154"/>
    </row>
    <row r="38" ht="21.75">
      <c r="H38" s="154"/>
    </row>
    <row r="39" ht="21.75">
      <c r="H39" s="154"/>
    </row>
    <row r="40" ht="21.75">
      <c r="H40" s="154"/>
    </row>
    <row r="41" ht="21.75">
      <c r="H41" s="154"/>
    </row>
    <row r="42" ht="21.75">
      <c r="H42" s="154"/>
    </row>
    <row r="43" ht="21.75">
      <c r="H43" s="154"/>
    </row>
    <row r="44" ht="21.75">
      <c r="H44" s="154"/>
    </row>
    <row r="45" ht="21.75">
      <c r="H45" s="154"/>
    </row>
    <row r="46" ht="21.75">
      <c r="H46" s="154"/>
    </row>
    <row r="47" ht="21.75">
      <c r="H47" s="154"/>
    </row>
    <row r="48" ht="21.75">
      <c r="H48" s="154"/>
    </row>
    <row r="49" ht="21.75">
      <c r="H49" s="154"/>
    </row>
    <row r="50" ht="21.75">
      <c r="H50" s="154"/>
    </row>
    <row r="51" ht="21.75">
      <c r="H51" s="154"/>
    </row>
    <row r="52" ht="21.75">
      <c r="H52" s="154"/>
    </row>
    <row r="53" ht="21.75">
      <c r="H53" s="154"/>
    </row>
    <row r="54" ht="21.75">
      <c r="H54" s="154"/>
    </row>
    <row r="55" ht="21.75">
      <c r="H55" s="154"/>
    </row>
    <row r="56" ht="21.75">
      <c r="H56" s="154"/>
    </row>
    <row r="57" ht="21.75">
      <c r="H57" s="154"/>
    </row>
    <row r="58" ht="21.75">
      <c r="H58" s="154"/>
    </row>
    <row r="59" ht="21.75">
      <c r="H59" s="154"/>
    </row>
    <row r="60" ht="21.75">
      <c r="H60" s="154"/>
    </row>
    <row r="61" ht="21.75">
      <c r="H61" s="154"/>
    </row>
    <row r="62" ht="21.75">
      <c r="H62" s="154"/>
    </row>
    <row r="63" ht="21.75">
      <c r="H63" s="154"/>
    </row>
    <row r="64" ht="21.75">
      <c r="H64" s="154"/>
    </row>
    <row r="65" ht="21.75">
      <c r="H65" s="154"/>
    </row>
    <row r="66" ht="21.75">
      <c r="H66" s="154"/>
    </row>
    <row r="67" ht="21.75">
      <c r="H67" s="154"/>
    </row>
    <row r="68" ht="21.75">
      <c r="H68" s="154"/>
    </row>
    <row r="69" ht="21.75">
      <c r="H69" s="154"/>
    </row>
    <row r="70" ht="21.75">
      <c r="H70" s="154"/>
    </row>
    <row r="71" ht="21.75">
      <c r="H71" s="154"/>
    </row>
    <row r="72" ht="21.75">
      <c r="H72" s="154"/>
    </row>
    <row r="73" ht="21.75">
      <c r="H73" s="154"/>
    </row>
    <row r="74" ht="21.75">
      <c r="H74" s="154"/>
    </row>
    <row r="75" ht="21.75">
      <c r="H75" s="154"/>
    </row>
    <row r="76" ht="21.75">
      <c r="H76" s="154"/>
    </row>
    <row r="77" ht="21.75">
      <c r="H77" s="154"/>
    </row>
    <row r="78" ht="21.75">
      <c r="H78" s="154"/>
    </row>
    <row r="79" ht="21.75">
      <c r="H79" s="154"/>
    </row>
    <row r="80" ht="21.75">
      <c r="H80" s="154"/>
    </row>
    <row r="81" ht="21.75">
      <c r="H81" s="154"/>
    </row>
    <row r="82" ht="21.75">
      <c r="H82" s="154"/>
    </row>
    <row r="83" ht="21.75">
      <c r="H83" s="154"/>
    </row>
    <row r="84" ht="21.75">
      <c r="H84" s="154"/>
    </row>
    <row r="85" ht="21.75">
      <c r="H85" s="154"/>
    </row>
    <row r="86" ht="21.75">
      <c r="H86" s="154"/>
    </row>
    <row r="87" ht="21.75">
      <c r="H87" s="154"/>
    </row>
    <row r="88" ht="21.75">
      <c r="H88" s="154"/>
    </row>
    <row r="89" ht="21.75">
      <c r="H89" s="154"/>
    </row>
    <row r="90" ht="21.75">
      <c r="H90" s="154"/>
    </row>
    <row r="91" ht="21.75">
      <c r="H91" s="154"/>
    </row>
    <row r="92" ht="21.75">
      <c r="H92" s="154"/>
    </row>
    <row r="93" ht="21.75">
      <c r="H93" s="154"/>
    </row>
    <row r="94" ht="21.75">
      <c r="H94" s="154"/>
    </row>
    <row r="95" ht="21.75">
      <c r="H95" s="154"/>
    </row>
    <row r="96" ht="21.75">
      <c r="H96" s="154"/>
    </row>
    <row r="97" ht="21.75">
      <c r="H97" s="154"/>
    </row>
    <row r="98" ht="21.75">
      <c r="H98" s="154"/>
    </row>
    <row r="99" ht="21.75">
      <c r="H99" s="154"/>
    </row>
    <row r="100" ht="21.75">
      <c r="H100" s="154"/>
    </row>
    <row r="101" ht="21.75">
      <c r="H101" s="154"/>
    </row>
    <row r="102" ht="21.75">
      <c r="H102" s="154"/>
    </row>
    <row r="103" ht="21.75">
      <c r="H103" s="154"/>
    </row>
    <row r="104" ht="21.75">
      <c r="H104" s="154"/>
    </row>
    <row r="105" ht="21.75">
      <c r="H105" s="154"/>
    </row>
    <row r="106" ht="21.75">
      <c r="H106" s="154"/>
    </row>
  </sheetData>
  <sheetProtection password="BE25" sheet="1" formatCells="0" formatColumns="0" formatRows="0" deleteRows="0"/>
  <mergeCells count="8">
    <mergeCell ref="A1:H1"/>
    <mergeCell ref="A2:H2"/>
    <mergeCell ref="A3:H3"/>
    <mergeCell ref="E4:G4"/>
    <mergeCell ref="A4:A5"/>
    <mergeCell ref="B4:B5"/>
    <mergeCell ref="D4:D5"/>
    <mergeCell ref="C4:C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0">
      <formula1>ISNUMBER(E6)</formula1>
    </dataValidation>
  </dataValidations>
  <printOptions/>
  <pageMargins left="0.28" right="0.16" top="0.49" bottom="0.4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PageLayoutView="0" workbookViewId="0" topLeftCell="A13">
      <selection activeCell="C19" sqref="C19"/>
    </sheetView>
  </sheetViews>
  <sheetFormatPr defaultColWidth="9.140625" defaultRowHeight="12.75"/>
  <cols>
    <col min="1" max="1" width="4.28125" style="192" customWidth="1"/>
    <col min="2" max="2" width="11.7109375" style="151" hidden="1" customWidth="1"/>
    <col min="3" max="3" width="35.57421875" style="196" customWidth="1"/>
    <col min="4" max="4" width="11.421875" style="154" customWidth="1"/>
    <col min="5" max="6" width="7.140625" style="154" customWidth="1"/>
    <col min="7" max="7" width="7.421875" style="154" customWidth="1"/>
    <col min="8" max="8" width="9.140625" style="151" bestFit="1" customWidth="1"/>
    <col min="9" max="9" width="21.8515625" style="151" customWidth="1"/>
    <col min="10" max="10" width="25.7109375" style="151" customWidth="1"/>
    <col min="11" max="16384" width="9.140625" style="151" customWidth="1"/>
  </cols>
  <sheetData>
    <row r="1" spans="1:46" ht="23.25" customHeight="1">
      <c r="A1" s="322" t="s">
        <v>360</v>
      </c>
      <c r="B1" s="322"/>
      <c r="C1" s="322"/>
      <c r="D1" s="322"/>
      <c r="E1" s="322"/>
      <c r="F1" s="322"/>
      <c r="G1" s="322"/>
      <c r="H1" s="322"/>
      <c r="I1" s="322"/>
      <c r="J1" s="184"/>
      <c r="K1" s="18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</row>
    <row r="2" spans="1:46" ht="21.75">
      <c r="A2" s="322" t="s">
        <v>356</v>
      </c>
      <c r="B2" s="322"/>
      <c r="C2" s="322"/>
      <c r="D2" s="322"/>
      <c r="E2" s="322"/>
      <c r="F2" s="322"/>
      <c r="G2" s="322"/>
      <c r="H2" s="322"/>
      <c r="I2" s="322"/>
      <c r="J2" s="184"/>
      <c r="K2" s="18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</row>
    <row r="3" spans="1:49" ht="21.75">
      <c r="A3" s="336" t="s">
        <v>485</v>
      </c>
      <c r="B3" s="336"/>
      <c r="C3" s="336"/>
      <c r="D3" s="336"/>
      <c r="E3" s="336"/>
      <c r="F3" s="336"/>
      <c r="G3" s="336"/>
      <c r="H3" s="336"/>
      <c r="I3" s="185"/>
      <c r="J3" s="185"/>
      <c r="K3" s="185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</row>
    <row r="4" spans="1:9" ht="21.75">
      <c r="A4" s="328" t="s">
        <v>273</v>
      </c>
      <c r="B4" s="328" t="s">
        <v>50</v>
      </c>
      <c r="C4" s="337" t="s">
        <v>41</v>
      </c>
      <c r="D4" s="328" t="s">
        <v>42</v>
      </c>
      <c r="E4" s="333" t="s">
        <v>177</v>
      </c>
      <c r="F4" s="334"/>
      <c r="G4" s="335"/>
      <c r="H4" s="187" t="s">
        <v>279</v>
      </c>
      <c r="I4" s="140" t="s">
        <v>345</v>
      </c>
    </row>
    <row r="5" spans="1:9" ht="21.75">
      <c r="A5" s="329"/>
      <c r="B5" s="329"/>
      <c r="C5" s="338"/>
      <c r="D5" s="329"/>
      <c r="E5" s="174" t="s">
        <v>280</v>
      </c>
      <c r="F5" s="174" t="s">
        <v>281</v>
      </c>
      <c r="G5" s="174" t="s">
        <v>282</v>
      </c>
      <c r="H5" s="186" t="s">
        <v>283</v>
      </c>
      <c r="I5" s="74"/>
    </row>
    <row r="6" spans="1:10" ht="24">
      <c r="A6" s="140">
        <v>1</v>
      </c>
      <c r="B6" s="117"/>
      <c r="C6" s="115" t="s">
        <v>363</v>
      </c>
      <c r="D6" s="117" t="s">
        <v>364</v>
      </c>
      <c r="E6" s="117"/>
      <c r="F6" s="74"/>
      <c r="G6" s="117"/>
      <c r="H6" s="197">
        <v>5</v>
      </c>
      <c r="I6" s="130"/>
      <c r="J6" s="75" t="str">
        <f>IF(E6="","กรุณากรอกยอดคงเหลือ","")</f>
        <v>กรุณากรอกยอดคงเหลือ</v>
      </c>
    </row>
    <row r="7" spans="1:10" ht="44.25">
      <c r="A7" s="140">
        <v>2</v>
      </c>
      <c r="B7" s="117"/>
      <c r="C7" s="122" t="s">
        <v>408</v>
      </c>
      <c r="D7" s="117" t="s">
        <v>142</v>
      </c>
      <c r="E7" s="117"/>
      <c r="F7" s="74"/>
      <c r="G7" s="117"/>
      <c r="H7" s="166">
        <v>0</v>
      </c>
      <c r="I7" s="117"/>
      <c r="J7" s="75" t="str">
        <f aca="true" t="shared" si="0" ref="J7:J28">IF(E7="","กรุณากรอกยอดคงเหลือ","")</f>
        <v>กรุณากรอกยอดคงเหลือ</v>
      </c>
    </row>
    <row r="8" spans="1:10" ht="24">
      <c r="A8" s="140">
        <v>3</v>
      </c>
      <c r="B8" s="74"/>
      <c r="C8" s="188" t="s">
        <v>409</v>
      </c>
      <c r="D8" s="74" t="s">
        <v>381</v>
      </c>
      <c r="E8" s="74"/>
      <c r="F8" s="74"/>
      <c r="G8" s="74"/>
      <c r="H8" s="171">
        <v>0</v>
      </c>
      <c r="I8" s="74"/>
      <c r="J8" s="75" t="str">
        <f t="shared" si="0"/>
        <v>กรุณากรอกยอดคงเหลือ</v>
      </c>
    </row>
    <row r="9" spans="1:10" ht="24">
      <c r="A9" s="140">
        <v>4</v>
      </c>
      <c r="B9" s="189" t="s">
        <v>121</v>
      </c>
      <c r="C9" s="126" t="s">
        <v>48</v>
      </c>
      <c r="D9" s="74" t="s">
        <v>47</v>
      </c>
      <c r="E9" s="74"/>
      <c r="F9" s="74"/>
      <c r="G9" s="74"/>
      <c r="H9" s="171">
        <v>5</v>
      </c>
      <c r="I9" s="74"/>
      <c r="J9" s="75" t="str">
        <f t="shared" si="0"/>
        <v>กรุณากรอกยอดคงเหลือ</v>
      </c>
    </row>
    <row r="10" spans="1:10" s="77" customFormat="1" ht="24">
      <c r="A10" s="140">
        <v>5</v>
      </c>
      <c r="B10" s="74" t="s">
        <v>107</v>
      </c>
      <c r="C10" s="126" t="s">
        <v>410</v>
      </c>
      <c r="D10" s="74" t="s">
        <v>131</v>
      </c>
      <c r="E10" s="74"/>
      <c r="F10" s="74"/>
      <c r="G10" s="74"/>
      <c r="H10" s="171"/>
      <c r="I10" s="74"/>
      <c r="J10" s="75" t="str">
        <f t="shared" si="0"/>
        <v>กรุณากรอกยอดคงเหลือ</v>
      </c>
    </row>
    <row r="11" spans="1:10" ht="24">
      <c r="A11" s="140">
        <v>6</v>
      </c>
      <c r="B11" s="74" t="s">
        <v>61</v>
      </c>
      <c r="C11" s="126" t="s">
        <v>178</v>
      </c>
      <c r="D11" s="74" t="s">
        <v>49</v>
      </c>
      <c r="E11" s="74"/>
      <c r="F11" s="74"/>
      <c r="G11" s="74"/>
      <c r="H11" s="171">
        <v>5</v>
      </c>
      <c r="I11" s="74"/>
      <c r="J11" s="75" t="str">
        <f t="shared" si="0"/>
        <v>กรุณากรอกยอดคงเหลือ</v>
      </c>
    </row>
    <row r="12" spans="1:10" ht="24">
      <c r="A12" s="140">
        <v>7</v>
      </c>
      <c r="B12" s="74"/>
      <c r="C12" s="126" t="s">
        <v>396</v>
      </c>
      <c r="D12" s="74" t="s">
        <v>49</v>
      </c>
      <c r="E12" s="74"/>
      <c r="F12" s="74"/>
      <c r="G12" s="74"/>
      <c r="H12" s="171">
        <v>2</v>
      </c>
      <c r="I12" s="74"/>
      <c r="J12" s="75" t="str">
        <f t="shared" si="0"/>
        <v>กรุณากรอกยอดคงเหลือ</v>
      </c>
    </row>
    <row r="13" spans="1:10" ht="24">
      <c r="A13" s="140">
        <v>8</v>
      </c>
      <c r="B13" s="74" t="s">
        <v>62</v>
      </c>
      <c r="C13" s="126" t="s">
        <v>383</v>
      </c>
      <c r="D13" s="74" t="s">
        <v>46</v>
      </c>
      <c r="E13" s="74"/>
      <c r="F13" s="74"/>
      <c r="G13" s="74"/>
      <c r="H13" s="171">
        <v>0</v>
      </c>
      <c r="I13" s="74"/>
      <c r="J13" s="75" t="str">
        <f t="shared" si="0"/>
        <v>กรุณากรอกยอดคงเหลือ</v>
      </c>
    </row>
    <row r="14" spans="1:10" ht="24">
      <c r="A14" s="140">
        <v>9</v>
      </c>
      <c r="B14" s="74"/>
      <c r="C14" s="126" t="s">
        <v>384</v>
      </c>
      <c r="D14" s="74" t="s">
        <v>47</v>
      </c>
      <c r="E14" s="74"/>
      <c r="F14" s="74"/>
      <c r="G14" s="74"/>
      <c r="H14" s="171">
        <v>0</v>
      </c>
      <c r="I14" s="74"/>
      <c r="J14" s="75" t="str">
        <f t="shared" si="0"/>
        <v>กรุณากรอกยอดคงเหลือ</v>
      </c>
    </row>
    <row r="15" spans="1:10" ht="24">
      <c r="A15" s="140">
        <v>10</v>
      </c>
      <c r="B15" s="74" t="s">
        <v>105</v>
      </c>
      <c r="C15" s="126" t="s">
        <v>411</v>
      </c>
      <c r="D15" s="74" t="s">
        <v>131</v>
      </c>
      <c r="E15" s="74"/>
      <c r="F15" s="74"/>
      <c r="G15" s="74"/>
      <c r="H15" s="171">
        <v>5</v>
      </c>
      <c r="I15" s="74"/>
      <c r="J15" s="75" t="str">
        <f t="shared" si="0"/>
        <v>กรุณากรอกยอดคงเหลือ</v>
      </c>
    </row>
    <row r="16" spans="1:10" ht="24">
      <c r="A16" s="140">
        <v>12</v>
      </c>
      <c r="B16" s="74" t="s">
        <v>63</v>
      </c>
      <c r="C16" s="126" t="s">
        <v>38</v>
      </c>
      <c r="D16" s="74" t="s">
        <v>47</v>
      </c>
      <c r="E16" s="74"/>
      <c r="F16" s="74"/>
      <c r="G16" s="74"/>
      <c r="H16" s="171">
        <v>5</v>
      </c>
      <c r="I16" s="74"/>
      <c r="J16" s="75" t="str">
        <f t="shared" si="0"/>
        <v>กรุณากรอกยอดคงเหลือ</v>
      </c>
    </row>
    <row r="17" spans="1:10" ht="24">
      <c r="A17" s="140">
        <v>13</v>
      </c>
      <c r="B17" s="74" t="s">
        <v>67</v>
      </c>
      <c r="C17" s="126" t="s">
        <v>134</v>
      </c>
      <c r="D17" s="74" t="s">
        <v>131</v>
      </c>
      <c r="E17" s="74"/>
      <c r="F17" s="74"/>
      <c r="G17" s="74"/>
      <c r="H17" s="171">
        <v>5</v>
      </c>
      <c r="I17" s="74"/>
      <c r="J17" s="75" t="str">
        <f t="shared" si="0"/>
        <v>กรุณากรอกยอดคงเหลือ</v>
      </c>
    </row>
    <row r="18" spans="1:10" ht="24">
      <c r="A18" s="140">
        <v>14</v>
      </c>
      <c r="B18" s="74" t="s">
        <v>68</v>
      </c>
      <c r="C18" s="126" t="s">
        <v>412</v>
      </c>
      <c r="D18" s="74" t="s">
        <v>135</v>
      </c>
      <c r="E18" s="74"/>
      <c r="F18" s="74"/>
      <c r="G18" s="74"/>
      <c r="H18" s="171"/>
      <c r="I18" s="74"/>
      <c r="J18" s="75" t="str">
        <f t="shared" si="0"/>
        <v>กรุณากรอกยอดคงเหลือ</v>
      </c>
    </row>
    <row r="19" spans="1:10" ht="24">
      <c r="A19" s="140">
        <v>15</v>
      </c>
      <c r="B19" s="74" t="s">
        <v>139</v>
      </c>
      <c r="C19" s="126" t="s">
        <v>413</v>
      </c>
      <c r="D19" s="74" t="s">
        <v>372</v>
      </c>
      <c r="E19" s="74"/>
      <c r="F19" s="74"/>
      <c r="G19" s="74"/>
      <c r="H19" s="171">
        <v>30</v>
      </c>
      <c r="I19" s="74"/>
      <c r="J19" s="75" t="str">
        <f t="shared" si="0"/>
        <v>กรุณากรอกยอดคงเหลือ</v>
      </c>
    </row>
    <row r="20" spans="1:10" ht="24">
      <c r="A20" s="140">
        <v>16</v>
      </c>
      <c r="B20" s="74" t="s">
        <v>138</v>
      </c>
      <c r="C20" s="126" t="s">
        <v>414</v>
      </c>
      <c r="D20" s="74" t="s">
        <v>185</v>
      </c>
      <c r="E20" s="74"/>
      <c r="F20" s="74"/>
      <c r="G20" s="74"/>
      <c r="H20" s="171">
        <v>30</v>
      </c>
      <c r="I20" s="74"/>
      <c r="J20" s="75" t="str">
        <f t="shared" si="0"/>
        <v>กรุณากรอกยอดคงเหลือ</v>
      </c>
    </row>
    <row r="21" spans="1:10" ht="24">
      <c r="A21" s="140">
        <v>17</v>
      </c>
      <c r="B21" s="74" t="s">
        <v>221</v>
      </c>
      <c r="C21" s="126" t="s">
        <v>222</v>
      </c>
      <c r="D21" s="74" t="s">
        <v>150</v>
      </c>
      <c r="E21" s="74"/>
      <c r="F21" s="74"/>
      <c r="G21" s="74"/>
      <c r="H21" s="171">
        <v>15</v>
      </c>
      <c r="I21" s="74"/>
      <c r="J21" s="75" t="str">
        <f t="shared" si="0"/>
        <v>กรุณากรอกยอดคงเหลือ</v>
      </c>
    </row>
    <row r="22" spans="1:10" ht="24">
      <c r="A22" s="140">
        <v>18</v>
      </c>
      <c r="B22" s="74" t="s">
        <v>111</v>
      </c>
      <c r="C22" s="126" t="s">
        <v>223</v>
      </c>
      <c r="D22" s="74" t="s">
        <v>150</v>
      </c>
      <c r="E22" s="74"/>
      <c r="F22" s="74"/>
      <c r="G22" s="74"/>
      <c r="H22" s="171">
        <v>10</v>
      </c>
      <c r="I22" s="74"/>
      <c r="J22" s="75" t="str">
        <f t="shared" si="0"/>
        <v>กรุณากรอกยอดคงเหลือ</v>
      </c>
    </row>
    <row r="23" spans="1:10" ht="24">
      <c r="A23" s="140">
        <v>19</v>
      </c>
      <c r="B23" s="74" t="s">
        <v>224</v>
      </c>
      <c r="C23" s="126" t="s">
        <v>225</v>
      </c>
      <c r="D23" s="74" t="s">
        <v>150</v>
      </c>
      <c r="E23" s="74"/>
      <c r="F23" s="74"/>
      <c r="G23" s="74"/>
      <c r="H23" s="171">
        <v>10</v>
      </c>
      <c r="I23" s="74"/>
      <c r="J23" s="75" t="str">
        <f t="shared" si="0"/>
        <v>กรุณากรอกยอดคงเหลือ</v>
      </c>
    </row>
    <row r="24" spans="1:10" ht="24">
      <c r="A24" s="140">
        <v>20</v>
      </c>
      <c r="B24" s="74" t="s">
        <v>197</v>
      </c>
      <c r="C24" s="126" t="s">
        <v>229</v>
      </c>
      <c r="D24" s="74" t="s">
        <v>150</v>
      </c>
      <c r="E24" s="74"/>
      <c r="F24" s="74"/>
      <c r="G24" s="74"/>
      <c r="H24" s="171">
        <v>10</v>
      </c>
      <c r="I24" s="74"/>
      <c r="J24" s="75" t="str">
        <f t="shared" si="0"/>
        <v>กรุณากรอกยอดคงเหลือ</v>
      </c>
    </row>
    <row r="25" spans="1:10" ht="24">
      <c r="A25" s="140">
        <v>21</v>
      </c>
      <c r="B25" s="74" t="s">
        <v>192</v>
      </c>
      <c r="C25" s="126" t="s">
        <v>230</v>
      </c>
      <c r="D25" s="74" t="s">
        <v>150</v>
      </c>
      <c r="E25" s="74"/>
      <c r="F25" s="74"/>
      <c r="G25" s="74"/>
      <c r="H25" s="171">
        <v>2</v>
      </c>
      <c r="I25" s="74"/>
      <c r="J25" s="75" t="str">
        <f t="shared" si="0"/>
        <v>กรุณากรอกยอดคงเหลือ</v>
      </c>
    </row>
    <row r="26" spans="1:10" ht="24">
      <c r="A26" s="140">
        <v>22</v>
      </c>
      <c r="B26" s="74" t="s">
        <v>193</v>
      </c>
      <c r="C26" s="126" t="s">
        <v>415</v>
      </c>
      <c r="D26" s="74" t="s">
        <v>150</v>
      </c>
      <c r="E26" s="74"/>
      <c r="F26" s="74"/>
      <c r="G26" s="74"/>
      <c r="H26" s="171">
        <v>0</v>
      </c>
      <c r="I26" s="74"/>
      <c r="J26" s="75" t="str">
        <f t="shared" si="0"/>
        <v>กรุณากรอกยอดคงเหลือ</v>
      </c>
    </row>
    <row r="27" spans="1:10" ht="24">
      <c r="A27" s="140">
        <v>23</v>
      </c>
      <c r="B27" s="74" t="s">
        <v>196</v>
      </c>
      <c r="C27" s="126" t="s">
        <v>239</v>
      </c>
      <c r="D27" s="74" t="s">
        <v>150</v>
      </c>
      <c r="E27" s="74"/>
      <c r="F27" s="74"/>
      <c r="G27" s="74"/>
      <c r="H27" s="171">
        <v>2</v>
      </c>
      <c r="I27" s="74"/>
      <c r="J27" s="75" t="str">
        <f t="shared" si="0"/>
        <v>กรุณากรอกยอดคงเหลือ</v>
      </c>
    </row>
    <row r="28" spans="1:10" ht="24">
      <c r="A28" s="140">
        <v>24</v>
      </c>
      <c r="B28" s="74" t="s">
        <v>194</v>
      </c>
      <c r="C28" s="126" t="s">
        <v>195</v>
      </c>
      <c r="D28" s="74" t="s">
        <v>150</v>
      </c>
      <c r="E28" s="74"/>
      <c r="F28" s="74"/>
      <c r="G28" s="74"/>
      <c r="H28" s="171">
        <v>4</v>
      </c>
      <c r="I28" s="74"/>
      <c r="J28" s="75" t="str">
        <f t="shared" si="0"/>
        <v>กรุณากรอกยอดคงเหลือ</v>
      </c>
    </row>
    <row r="29" spans="1:9" ht="409.5">
      <c r="A29" s="190"/>
      <c r="B29" s="154"/>
      <c r="C29" s="191"/>
      <c r="H29" s="154"/>
      <c r="I29" s="154"/>
    </row>
    <row r="30" spans="2:9" ht="21.75">
      <c r="B30" s="193"/>
      <c r="C30" s="332" t="s">
        <v>285</v>
      </c>
      <c r="D30" s="332"/>
      <c r="E30" s="332"/>
      <c r="F30" s="332"/>
      <c r="G30" s="332"/>
      <c r="H30" s="332"/>
      <c r="I30" s="332"/>
    </row>
    <row r="31" spans="2:7" ht="21.75">
      <c r="B31" s="193"/>
      <c r="C31" s="194"/>
      <c r="D31" s="195"/>
      <c r="E31" s="195"/>
      <c r="F31" s="195"/>
      <c r="G31" s="195"/>
    </row>
    <row r="32" spans="2:7" ht="21.75">
      <c r="B32" s="193"/>
      <c r="C32" s="194"/>
      <c r="D32" s="195"/>
      <c r="E32" s="195"/>
      <c r="F32" s="195"/>
      <c r="G32" s="195"/>
    </row>
    <row r="33" spans="2:7" ht="21.75">
      <c r="B33" s="193"/>
      <c r="C33" s="194"/>
      <c r="D33" s="195"/>
      <c r="E33" s="195"/>
      <c r="F33" s="195"/>
      <c r="G33" s="195"/>
    </row>
    <row r="34" spans="2:7" ht="21.75">
      <c r="B34" s="193"/>
      <c r="C34" s="194"/>
      <c r="D34" s="193"/>
      <c r="E34" s="193"/>
      <c r="F34" s="193"/>
      <c r="G34" s="193"/>
    </row>
    <row r="35" spans="2:7" ht="21.75">
      <c r="B35" s="193"/>
      <c r="C35" s="194"/>
      <c r="D35" s="195"/>
      <c r="E35" s="195"/>
      <c r="F35" s="195"/>
      <c r="G35" s="195"/>
    </row>
    <row r="36" spans="2:7" ht="21.75">
      <c r="B36" s="193"/>
      <c r="C36" s="194"/>
      <c r="D36" s="193"/>
      <c r="E36" s="193"/>
      <c r="F36" s="193"/>
      <c r="G36" s="193"/>
    </row>
    <row r="37" spans="2:7" ht="21.75">
      <c r="B37" s="193"/>
      <c r="C37" s="194"/>
      <c r="D37" s="195"/>
      <c r="E37" s="195"/>
      <c r="F37" s="195"/>
      <c r="G37" s="195"/>
    </row>
    <row r="38" spans="2:7" ht="21.75">
      <c r="B38" s="193"/>
      <c r="C38" s="194"/>
      <c r="D38" s="195"/>
      <c r="E38" s="195"/>
      <c r="F38" s="195"/>
      <c r="G38" s="195"/>
    </row>
    <row r="39" spans="2:7" ht="21.75">
      <c r="B39" s="193"/>
      <c r="C39" s="194"/>
      <c r="D39" s="195"/>
      <c r="E39" s="195"/>
      <c r="F39" s="195"/>
      <c r="G39" s="195"/>
    </row>
    <row r="40" spans="2:7" ht="21.75">
      <c r="B40" s="193"/>
      <c r="C40" s="194"/>
      <c r="D40" s="193"/>
      <c r="E40" s="193"/>
      <c r="F40" s="193"/>
      <c r="G40" s="193"/>
    </row>
    <row r="41" spans="2:7" ht="21.75">
      <c r="B41" s="193"/>
      <c r="C41" s="194"/>
      <c r="D41" s="195"/>
      <c r="E41" s="195"/>
      <c r="F41" s="195"/>
      <c r="G41" s="195"/>
    </row>
    <row r="42" spans="2:7" ht="21.75">
      <c r="B42" s="193"/>
      <c r="C42" s="194"/>
      <c r="D42" s="195"/>
      <c r="E42" s="195"/>
      <c r="F42" s="195"/>
      <c r="G42" s="195"/>
    </row>
    <row r="43" spans="2:7" ht="21.75">
      <c r="B43" s="193"/>
      <c r="C43" s="194"/>
      <c r="D43" s="195"/>
      <c r="E43" s="195"/>
      <c r="F43" s="195"/>
      <c r="G43" s="195"/>
    </row>
    <row r="44" spans="2:7" ht="21.75">
      <c r="B44" s="193"/>
      <c r="C44" s="194"/>
      <c r="D44" s="193"/>
      <c r="E44" s="193"/>
      <c r="F44" s="193"/>
      <c r="G44" s="193"/>
    </row>
    <row r="45" spans="2:7" ht="21.75">
      <c r="B45" s="193"/>
      <c r="C45" s="194"/>
      <c r="D45" s="195"/>
      <c r="E45" s="195"/>
      <c r="F45" s="195"/>
      <c r="G45" s="195"/>
    </row>
    <row r="46" spans="2:7" ht="21.75">
      <c r="B46" s="193"/>
      <c r="C46" s="194"/>
      <c r="D46" s="195"/>
      <c r="E46" s="195"/>
      <c r="F46" s="195"/>
      <c r="G46" s="195"/>
    </row>
    <row r="47" spans="2:7" ht="21.75">
      <c r="B47" s="193"/>
      <c r="C47" s="194"/>
      <c r="D47" s="195"/>
      <c r="E47" s="195"/>
      <c r="F47" s="195"/>
      <c r="G47" s="195"/>
    </row>
    <row r="48" spans="2:7" ht="21.75">
      <c r="B48" s="193"/>
      <c r="C48" s="194"/>
      <c r="D48" s="195"/>
      <c r="E48" s="195"/>
      <c r="F48" s="195"/>
      <c r="G48" s="195"/>
    </row>
    <row r="49" spans="2:7" ht="21.75">
      <c r="B49" s="193"/>
      <c r="C49" s="194"/>
      <c r="D49" s="195"/>
      <c r="E49" s="195"/>
      <c r="F49" s="195"/>
      <c r="G49" s="195"/>
    </row>
    <row r="50" spans="2:7" ht="21.75">
      <c r="B50" s="193"/>
      <c r="C50" s="194"/>
      <c r="D50" s="195"/>
      <c r="E50" s="195"/>
      <c r="F50" s="195"/>
      <c r="G50" s="195"/>
    </row>
  </sheetData>
  <sheetProtection formatCells="0" formatColumns="0" formatRows="0" deleteRows="0"/>
  <mergeCells count="9">
    <mergeCell ref="A1:I1"/>
    <mergeCell ref="A2:I2"/>
    <mergeCell ref="C30:I30"/>
    <mergeCell ref="E4:G4"/>
    <mergeCell ref="A3:H3"/>
    <mergeCell ref="A4:A5"/>
    <mergeCell ref="B4:B5"/>
    <mergeCell ref="C4:C5"/>
    <mergeCell ref="D4:D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28">
      <formula1>ISNUMBER(E6)</formula1>
    </dataValidation>
  </dataValidations>
  <printOptions/>
  <pageMargins left="0.35433070866141736" right="0.15748031496062992" top="0.28" bottom="0.3937007874015748" header="0.17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"/>
  <sheetViews>
    <sheetView zoomScalePageLayoutView="0" workbookViewId="0" topLeftCell="A3">
      <selection activeCell="K14" sqref="K14"/>
    </sheetView>
  </sheetViews>
  <sheetFormatPr defaultColWidth="9.140625" defaultRowHeight="12.75"/>
  <cols>
    <col min="1" max="1" width="4.7109375" style="160" customWidth="1"/>
    <col min="2" max="2" width="11.7109375" style="77" hidden="1" customWidth="1"/>
    <col min="3" max="3" width="23.421875" style="77" customWidth="1"/>
    <col min="4" max="4" width="11.140625" style="76" customWidth="1"/>
    <col min="5" max="6" width="7.421875" style="76" customWidth="1"/>
    <col min="7" max="7" width="7.28125" style="76" customWidth="1"/>
    <col min="8" max="8" width="11.8515625" style="77" customWidth="1"/>
    <col min="9" max="9" width="20.421875" style="77" customWidth="1"/>
    <col min="10" max="10" width="9.140625" style="77" customWidth="1"/>
    <col min="11" max="11" width="23.421875" style="77" bestFit="1" customWidth="1"/>
    <col min="12" max="16384" width="9.140625" style="77" customWidth="1"/>
  </cols>
  <sheetData>
    <row r="1" spans="1:49" ht="23.25" customHeight="1">
      <c r="A1" s="317" t="s">
        <v>286</v>
      </c>
      <c r="B1" s="317"/>
      <c r="C1" s="317"/>
      <c r="D1" s="317"/>
      <c r="E1" s="317"/>
      <c r="F1" s="317"/>
      <c r="G1" s="317"/>
      <c r="H1" s="317"/>
      <c r="I1" s="317"/>
      <c r="J1" s="198"/>
      <c r="K1" s="198"/>
      <c r="L1" s="198"/>
      <c r="M1" s="198"/>
      <c r="N1" s="198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</row>
    <row r="2" spans="1:49" ht="21.75">
      <c r="A2" s="317" t="s">
        <v>357</v>
      </c>
      <c r="B2" s="317"/>
      <c r="C2" s="317"/>
      <c r="D2" s="317"/>
      <c r="E2" s="317"/>
      <c r="F2" s="317"/>
      <c r="G2" s="317"/>
      <c r="H2" s="317"/>
      <c r="I2" s="317"/>
      <c r="J2" s="198"/>
      <c r="K2" s="198"/>
      <c r="L2" s="198"/>
      <c r="M2" s="198"/>
      <c r="N2" s="198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52" ht="21.75">
      <c r="A3" s="319" t="s">
        <v>423</v>
      </c>
      <c r="B3" s="319"/>
      <c r="C3" s="319"/>
      <c r="D3" s="319"/>
      <c r="E3" s="319"/>
      <c r="F3" s="319"/>
      <c r="G3" s="319"/>
      <c r="H3" s="319"/>
      <c r="I3" s="199"/>
      <c r="J3" s="199"/>
      <c r="K3" s="199"/>
      <c r="L3" s="199"/>
      <c r="M3" s="199"/>
      <c r="N3" s="199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</row>
    <row r="4" spans="1:9" ht="21.75">
      <c r="A4" s="342" t="s">
        <v>273</v>
      </c>
      <c r="B4" s="342" t="s">
        <v>50</v>
      </c>
      <c r="C4" s="342" t="s">
        <v>41</v>
      </c>
      <c r="D4" s="342" t="s">
        <v>42</v>
      </c>
      <c r="E4" s="339" t="s">
        <v>177</v>
      </c>
      <c r="F4" s="340"/>
      <c r="G4" s="341"/>
      <c r="H4" s="200" t="s">
        <v>279</v>
      </c>
      <c r="I4" s="130" t="s">
        <v>345</v>
      </c>
    </row>
    <row r="5" spans="1:9" ht="21.75">
      <c r="A5" s="343"/>
      <c r="B5" s="343"/>
      <c r="C5" s="343"/>
      <c r="D5" s="343"/>
      <c r="E5" s="80" t="s">
        <v>280</v>
      </c>
      <c r="F5" s="80" t="s">
        <v>281</v>
      </c>
      <c r="G5" s="80" t="s">
        <v>282</v>
      </c>
      <c r="H5" s="201" t="s">
        <v>283</v>
      </c>
      <c r="I5" s="117"/>
    </row>
    <row r="6" spans="1:11" ht="24">
      <c r="A6" s="130">
        <v>1</v>
      </c>
      <c r="B6" s="117" t="s">
        <v>125</v>
      </c>
      <c r="C6" s="117" t="s">
        <v>165</v>
      </c>
      <c r="D6" s="117" t="s">
        <v>136</v>
      </c>
      <c r="E6" s="117"/>
      <c r="F6" s="74"/>
      <c r="G6" s="117"/>
      <c r="H6" s="166">
        <v>1</v>
      </c>
      <c r="I6" s="117"/>
      <c r="K6" s="75" t="str">
        <f>IF(E6="","กรุณากรอกยอดคงเหลือ","")</f>
        <v>กรุณากรอกยอดคงเหลือ</v>
      </c>
    </row>
    <row r="7" spans="1:11" ht="24">
      <c r="A7" s="130">
        <v>2</v>
      </c>
      <c r="B7" s="117" t="s">
        <v>126</v>
      </c>
      <c r="C7" s="117" t="s">
        <v>166</v>
      </c>
      <c r="D7" s="117" t="s">
        <v>136</v>
      </c>
      <c r="E7" s="117"/>
      <c r="F7" s="74"/>
      <c r="G7" s="117"/>
      <c r="H7" s="166">
        <v>1</v>
      </c>
      <c r="I7" s="117"/>
      <c r="K7" s="75" t="str">
        <f aca="true" t="shared" si="0" ref="K7:K17">IF(E7="","กรุณากรอกยอดคงเหลือ","")</f>
        <v>กรุณากรอกยอดคงเหลือ</v>
      </c>
    </row>
    <row r="8" spans="1:11" ht="24">
      <c r="A8" s="130">
        <v>3</v>
      </c>
      <c r="B8" s="117"/>
      <c r="C8" s="117" t="s">
        <v>419</v>
      </c>
      <c r="D8" s="117" t="s">
        <v>136</v>
      </c>
      <c r="E8" s="117"/>
      <c r="F8" s="74"/>
      <c r="G8" s="117"/>
      <c r="H8" s="166">
        <v>0</v>
      </c>
      <c r="I8" s="95" t="s">
        <v>420</v>
      </c>
      <c r="K8" s="75" t="str">
        <f t="shared" si="0"/>
        <v>กรุณากรอกยอดคงเหลือ</v>
      </c>
    </row>
    <row r="9" spans="1:11" ht="24">
      <c r="A9" s="130">
        <v>4</v>
      </c>
      <c r="B9" s="117" t="s">
        <v>127</v>
      </c>
      <c r="C9" s="117" t="s">
        <v>167</v>
      </c>
      <c r="D9" s="117" t="s">
        <v>45</v>
      </c>
      <c r="E9" s="117"/>
      <c r="F9" s="74"/>
      <c r="G9" s="117"/>
      <c r="H9" s="166">
        <v>5</v>
      </c>
      <c r="I9" s="117"/>
      <c r="K9" s="75" t="str">
        <f t="shared" si="0"/>
        <v>กรุณากรอกยอดคงเหลือ</v>
      </c>
    </row>
    <row r="10" spans="1:11" ht="24">
      <c r="A10" s="130">
        <v>5</v>
      </c>
      <c r="B10" s="117" t="s">
        <v>211</v>
      </c>
      <c r="C10" s="117" t="s">
        <v>212</v>
      </c>
      <c r="D10" s="117" t="s">
        <v>213</v>
      </c>
      <c r="E10" s="117"/>
      <c r="F10" s="74"/>
      <c r="G10" s="117"/>
      <c r="H10" s="166">
        <v>5</v>
      </c>
      <c r="I10" s="117"/>
      <c r="K10" s="75" t="str">
        <f t="shared" si="0"/>
        <v>กรุณากรอกยอดคงเหลือ</v>
      </c>
    </row>
    <row r="11" spans="1:11" ht="24">
      <c r="A11" s="130">
        <v>6</v>
      </c>
      <c r="B11" s="117" t="s">
        <v>170</v>
      </c>
      <c r="C11" s="117" t="s">
        <v>169</v>
      </c>
      <c r="D11" s="117" t="s">
        <v>136</v>
      </c>
      <c r="E11" s="117"/>
      <c r="F11" s="74"/>
      <c r="G11" s="117"/>
      <c r="H11" s="166">
        <v>30</v>
      </c>
      <c r="I11" s="117"/>
      <c r="K11" s="75" t="str">
        <f t="shared" si="0"/>
        <v>กรุณากรอกยอดคงเหลือ</v>
      </c>
    </row>
    <row r="12" spans="1:11" ht="24">
      <c r="A12" s="130">
        <v>7</v>
      </c>
      <c r="B12" s="117" t="s">
        <v>123</v>
      </c>
      <c r="C12" s="117" t="s">
        <v>168</v>
      </c>
      <c r="D12" s="117" t="s">
        <v>49</v>
      </c>
      <c r="E12" s="117"/>
      <c r="F12" s="74"/>
      <c r="G12" s="117"/>
      <c r="H12" s="166">
        <v>5</v>
      </c>
      <c r="I12" s="117"/>
      <c r="K12" s="75" t="str">
        <f t="shared" si="0"/>
        <v>กรุณากรอกยอดคงเหลือ</v>
      </c>
    </row>
    <row r="13" spans="1:11" ht="24">
      <c r="A13" s="130">
        <v>8</v>
      </c>
      <c r="B13" s="117" t="s">
        <v>198</v>
      </c>
      <c r="C13" s="117" t="s">
        <v>37</v>
      </c>
      <c r="D13" s="117" t="s">
        <v>206</v>
      </c>
      <c r="E13" s="117"/>
      <c r="F13" s="74"/>
      <c r="G13" s="117"/>
      <c r="H13" s="166">
        <v>1</v>
      </c>
      <c r="I13" s="117"/>
      <c r="K13" s="75" t="str">
        <f t="shared" si="0"/>
        <v>กรุณากรอกยอดคงเหลือ</v>
      </c>
    </row>
    <row r="14" spans="1:11" ht="24">
      <c r="A14" s="130">
        <v>9</v>
      </c>
      <c r="B14" s="117"/>
      <c r="C14" s="117" t="s">
        <v>374</v>
      </c>
      <c r="D14" s="117" t="s">
        <v>365</v>
      </c>
      <c r="E14" s="117"/>
      <c r="F14" s="74"/>
      <c r="G14" s="117"/>
      <c r="H14" s="166">
        <v>20</v>
      </c>
      <c r="I14" s="117"/>
      <c r="J14" s="76" t="s">
        <v>362</v>
      </c>
      <c r="K14" s="75" t="str">
        <f t="shared" si="0"/>
        <v>กรุณากรอกยอดคงเหลือ</v>
      </c>
    </row>
    <row r="15" spans="1:11" ht="24">
      <c r="A15" s="130">
        <v>10</v>
      </c>
      <c r="B15" s="117"/>
      <c r="C15" s="117" t="s">
        <v>168</v>
      </c>
      <c r="D15" s="117" t="s">
        <v>136</v>
      </c>
      <c r="E15" s="117"/>
      <c r="F15" s="74"/>
      <c r="G15" s="117"/>
      <c r="H15" s="166">
        <v>1</v>
      </c>
      <c r="I15" s="117"/>
      <c r="J15" s="76" t="s">
        <v>366</v>
      </c>
      <c r="K15" s="75" t="str">
        <f t="shared" si="0"/>
        <v>กรุณากรอกยอดคงเหลือ</v>
      </c>
    </row>
    <row r="16" spans="1:11" ht="24">
      <c r="A16" s="130">
        <v>11</v>
      </c>
      <c r="B16" s="117"/>
      <c r="C16" s="117" t="s">
        <v>375</v>
      </c>
      <c r="D16" s="117" t="s">
        <v>365</v>
      </c>
      <c r="E16" s="117"/>
      <c r="F16" s="74"/>
      <c r="G16" s="117"/>
      <c r="H16" s="166">
        <v>20</v>
      </c>
      <c r="I16" s="117"/>
      <c r="K16" s="75" t="str">
        <f t="shared" si="0"/>
        <v>กรุณากรอกยอดคงเหลือ</v>
      </c>
    </row>
    <row r="17" spans="1:11" ht="24">
      <c r="A17" s="130">
        <v>12</v>
      </c>
      <c r="B17" s="117"/>
      <c r="C17" s="117" t="s">
        <v>376</v>
      </c>
      <c r="D17" s="117" t="s">
        <v>44</v>
      </c>
      <c r="E17" s="117"/>
      <c r="F17" s="74"/>
      <c r="G17" s="117"/>
      <c r="H17" s="166">
        <v>20</v>
      </c>
      <c r="I17" s="117"/>
      <c r="K17" s="75" t="str">
        <f t="shared" si="0"/>
        <v>กรุณากรอกยอดคงเหลือ</v>
      </c>
    </row>
    <row r="18" spans="1:9" ht="21.75">
      <c r="A18" s="130"/>
      <c r="B18" s="117"/>
      <c r="C18" s="117"/>
      <c r="D18" s="117"/>
      <c r="E18" s="117"/>
      <c r="F18" s="117"/>
      <c r="G18" s="117"/>
      <c r="H18" s="129"/>
      <c r="I18" s="117"/>
    </row>
    <row r="19" spans="1:9" ht="21.75">
      <c r="A19" s="130"/>
      <c r="B19" s="117"/>
      <c r="C19" s="117"/>
      <c r="D19" s="117"/>
      <c r="E19" s="117"/>
      <c r="F19" s="117"/>
      <c r="G19" s="117"/>
      <c r="H19" s="129"/>
      <c r="I19" s="117"/>
    </row>
    <row r="20" spans="1:9" ht="21.75">
      <c r="A20" s="130"/>
      <c r="B20" s="117"/>
      <c r="C20" s="117"/>
      <c r="D20" s="117"/>
      <c r="E20" s="117"/>
      <c r="F20" s="117"/>
      <c r="G20" s="117"/>
      <c r="H20" s="129"/>
      <c r="I20" s="117"/>
    </row>
    <row r="21" spans="1:9" ht="21.75">
      <c r="A21" s="130"/>
      <c r="B21" s="117"/>
      <c r="C21" s="117"/>
      <c r="D21" s="117"/>
      <c r="E21" s="117"/>
      <c r="F21" s="117"/>
      <c r="G21" s="117"/>
      <c r="H21" s="129"/>
      <c r="I21" s="117"/>
    </row>
    <row r="22" spans="1:9" ht="21.75">
      <c r="A22" s="130"/>
      <c r="B22" s="117"/>
      <c r="C22" s="117"/>
      <c r="D22" s="117"/>
      <c r="E22" s="117"/>
      <c r="F22" s="117"/>
      <c r="G22" s="117"/>
      <c r="H22" s="129"/>
      <c r="I22" s="117"/>
    </row>
    <row r="23" spans="1:9" ht="21.75">
      <c r="A23" s="130"/>
      <c r="B23" s="117"/>
      <c r="C23" s="117"/>
      <c r="D23" s="117"/>
      <c r="E23" s="117"/>
      <c r="F23" s="117"/>
      <c r="G23" s="117"/>
      <c r="H23" s="129"/>
      <c r="I23" s="117"/>
    </row>
    <row r="24" spans="1:9" ht="21.75">
      <c r="A24" s="130"/>
      <c r="B24" s="117"/>
      <c r="C24" s="117"/>
      <c r="D24" s="117"/>
      <c r="E24" s="117"/>
      <c r="F24" s="117"/>
      <c r="G24" s="117"/>
      <c r="H24" s="129"/>
      <c r="I24" s="117"/>
    </row>
    <row r="25" spans="1:9" ht="21.75">
      <c r="A25" s="130"/>
      <c r="B25" s="117"/>
      <c r="C25" s="117"/>
      <c r="D25" s="117"/>
      <c r="E25" s="117"/>
      <c r="F25" s="117"/>
      <c r="G25" s="117"/>
      <c r="H25" s="129"/>
      <c r="I25" s="117"/>
    </row>
    <row r="26" spans="1:9" ht="21.75">
      <c r="A26" s="130"/>
      <c r="B26" s="117"/>
      <c r="C26" s="117"/>
      <c r="D26" s="117"/>
      <c r="E26" s="117"/>
      <c r="F26" s="117"/>
      <c r="G26" s="117"/>
      <c r="H26" s="129"/>
      <c r="I26" s="117"/>
    </row>
    <row r="27" spans="1:9" ht="21.75">
      <c r="A27" s="130"/>
      <c r="B27" s="117"/>
      <c r="C27" s="117"/>
      <c r="D27" s="117"/>
      <c r="E27" s="117"/>
      <c r="F27" s="117"/>
      <c r="G27" s="117"/>
      <c r="H27" s="129"/>
      <c r="I27" s="117"/>
    </row>
    <row r="28" spans="1:9" ht="21.75">
      <c r="A28" s="130"/>
      <c r="B28" s="117"/>
      <c r="C28" s="117"/>
      <c r="D28" s="117"/>
      <c r="E28" s="117"/>
      <c r="F28" s="117"/>
      <c r="G28" s="117"/>
      <c r="H28" s="129"/>
      <c r="I28" s="117"/>
    </row>
    <row r="29" spans="1:8" s="76" customFormat="1" ht="21.75">
      <c r="A29" s="156"/>
      <c r="B29" s="318"/>
      <c r="C29" s="318"/>
      <c r="D29" s="318"/>
      <c r="E29" s="318"/>
      <c r="F29" s="318"/>
      <c r="G29" s="318"/>
      <c r="H29" s="318"/>
    </row>
    <row r="30" spans="3:9" ht="21.75">
      <c r="C30" s="318" t="s">
        <v>285</v>
      </c>
      <c r="D30" s="318"/>
      <c r="E30" s="318"/>
      <c r="F30" s="318"/>
      <c r="G30" s="318"/>
      <c r="H30" s="318"/>
      <c r="I30" s="318"/>
    </row>
  </sheetData>
  <sheetProtection formatCells="0" formatColumns="0" formatRows="0" deleteRows="0"/>
  <mergeCells count="10">
    <mergeCell ref="A1:I1"/>
    <mergeCell ref="A2:I2"/>
    <mergeCell ref="C30:I30"/>
    <mergeCell ref="E4:G4"/>
    <mergeCell ref="B29:H29"/>
    <mergeCell ref="A3:H3"/>
    <mergeCell ref="A4:A5"/>
    <mergeCell ref="B4:B5"/>
    <mergeCell ref="C4:C5"/>
    <mergeCell ref="D4:D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7">
      <formula1>ISNUMBER(E6)</formula1>
    </dataValidation>
  </dataValidations>
  <printOptions/>
  <pageMargins left="0.64" right="0.35433070866141736" top="0.51" bottom="0.53" header="0.1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V3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23.00390625" style="5" customWidth="1"/>
    <col min="4" max="4" width="7.28125" style="5" customWidth="1"/>
    <col min="5" max="5" width="8.421875" style="5" customWidth="1"/>
    <col min="6" max="6" width="7.28125" style="5" customWidth="1"/>
    <col min="7" max="7" width="6.00390625" style="5" customWidth="1"/>
    <col min="8" max="8" width="8.421875" style="5" customWidth="1"/>
    <col min="9" max="9" width="7.57421875" style="5" customWidth="1"/>
    <col min="10" max="10" width="6.7109375" style="6" customWidth="1"/>
    <col min="11" max="14" width="9.140625" style="4" customWidth="1"/>
  </cols>
  <sheetData>
    <row r="4" ht="10.5" customHeight="1"/>
    <row r="5" spans="1:14" s="7" customFormat="1" ht="24.75" customHeight="1">
      <c r="A5" s="7" t="s">
        <v>287</v>
      </c>
      <c r="C5" s="5"/>
      <c r="D5" s="5"/>
      <c r="E5" s="5"/>
      <c r="F5" s="5"/>
      <c r="G5" s="8" t="s">
        <v>288</v>
      </c>
      <c r="H5" s="5"/>
      <c r="I5" s="5"/>
      <c r="J5" s="6"/>
      <c r="K5" s="9"/>
      <c r="L5" s="9"/>
      <c r="M5" s="9"/>
      <c r="N5" s="9"/>
    </row>
    <row r="6" spans="3:14" s="7" customFormat="1" ht="21" customHeight="1">
      <c r="C6" s="5"/>
      <c r="D6" s="5"/>
      <c r="E6" s="5" t="s">
        <v>289</v>
      </c>
      <c r="F6" s="5" t="s">
        <v>290</v>
      </c>
      <c r="G6" s="5"/>
      <c r="H6" s="5"/>
      <c r="I6" s="5"/>
      <c r="J6" s="6"/>
      <c r="K6" s="9"/>
      <c r="L6" s="9"/>
      <c r="M6" s="9"/>
      <c r="N6" s="9"/>
    </row>
    <row r="7" spans="1:14" s="7" customFormat="1" ht="21.75" customHeight="1">
      <c r="A7" s="7" t="s">
        <v>291</v>
      </c>
      <c r="B7" s="7" t="s">
        <v>292</v>
      </c>
      <c r="C7" s="5"/>
      <c r="D7" s="5"/>
      <c r="E7" s="5"/>
      <c r="F7" s="5"/>
      <c r="G7" s="5"/>
      <c r="H7" s="5"/>
      <c r="I7" s="5"/>
      <c r="J7" s="6"/>
      <c r="K7" s="9"/>
      <c r="L7" s="9"/>
      <c r="M7" s="9"/>
      <c r="N7" s="9"/>
    </row>
    <row r="8" spans="1:14" s="7" customFormat="1" ht="18.75" customHeight="1">
      <c r="A8" s="7" t="s">
        <v>293</v>
      </c>
      <c r="B8" s="7" t="s">
        <v>294</v>
      </c>
      <c r="C8" s="5"/>
      <c r="D8" s="5"/>
      <c r="E8" s="5"/>
      <c r="F8" s="5"/>
      <c r="G8" s="5"/>
      <c r="H8" s="5"/>
      <c r="I8" s="5"/>
      <c r="J8" s="6"/>
      <c r="K8" s="9"/>
      <c r="L8" s="9"/>
      <c r="M8" s="9"/>
      <c r="N8" s="9"/>
    </row>
    <row r="9" spans="1:14" s="7" customFormat="1" ht="24.75" customHeight="1" thickBot="1">
      <c r="A9" s="10"/>
      <c r="B9" s="10"/>
      <c r="C9" s="11" t="s">
        <v>295</v>
      </c>
      <c r="D9" s="5"/>
      <c r="E9" s="5"/>
      <c r="F9" s="5"/>
      <c r="G9" s="5"/>
      <c r="H9" s="5"/>
      <c r="I9" s="5"/>
      <c r="J9" s="6"/>
      <c r="K9" s="9"/>
      <c r="L9" s="9"/>
      <c r="M9" s="9"/>
      <c r="N9" s="9"/>
    </row>
    <row r="10" spans="1:48" s="1" customFormat="1" ht="22.5" thickBot="1">
      <c r="A10" s="12" t="s">
        <v>296</v>
      </c>
      <c r="B10" s="12" t="s">
        <v>50</v>
      </c>
      <c r="C10" s="13" t="s">
        <v>297</v>
      </c>
      <c r="D10" s="14" t="s">
        <v>298</v>
      </c>
      <c r="E10" s="15"/>
      <c r="F10" s="16"/>
      <c r="G10" s="17"/>
      <c r="H10" s="18"/>
      <c r="I10" s="15" t="s">
        <v>299</v>
      </c>
      <c r="J10" s="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32.25" customHeight="1">
      <c r="A11" s="20" t="s">
        <v>300</v>
      </c>
      <c r="B11" s="3"/>
      <c r="C11" s="21"/>
      <c r="D11" s="22" t="s">
        <v>300</v>
      </c>
      <c r="E11" s="23"/>
      <c r="F11" s="24" t="s">
        <v>301</v>
      </c>
      <c r="G11" s="25"/>
      <c r="H11" s="23" t="s">
        <v>302</v>
      </c>
      <c r="I11" s="23" t="s">
        <v>303</v>
      </c>
      <c r="J11" s="26" t="s">
        <v>304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32.25" thickBot="1">
      <c r="A12" s="27"/>
      <c r="B12" s="28"/>
      <c r="C12" s="29"/>
      <c r="D12" s="30" t="s">
        <v>305</v>
      </c>
      <c r="E12" s="31" t="s">
        <v>306</v>
      </c>
      <c r="F12" s="32" t="s">
        <v>307</v>
      </c>
      <c r="G12" s="32" t="s">
        <v>308</v>
      </c>
      <c r="H12" s="32" t="s">
        <v>309</v>
      </c>
      <c r="I12" s="33" t="s">
        <v>310</v>
      </c>
      <c r="J12" s="3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24.75" customHeight="1">
      <c r="A13" s="35"/>
      <c r="B13" s="36" t="s">
        <v>311</v>
      </c>
      <c r="C13" s="37" t="s">
        <v>312</v>
      </c>
      <c r="D13" s="38"/>
      <c r="E13" s="39"/>
      <c r="F13" s="39"/>
      <c r="G13" s="39"/>
      <c r="H13" s="39"/>
      <c r="I13" s="39"/>
      <c r="J13" s="4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24.75" customHeight="1">
      <c r="A14" s="41"/>
      <c r="B14" s="42" t="s">
        <v>313</v>
      </c>
      <c r="C14" s="43" t="s">
        <v>314</v>
      </c>
      <c r="D14" s="44"/>
      <c r="E14" s="45"/>
      <c r="F14" s="45"/>
      <c r="G14" s="45"/>
      <c r="H14" s="45"/>
      <c r="I14" s="45"/>
      <c r="J14" s="4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24.75" customHeight="1">
      <c r="A15" s="47" t="s">
        <v>315</v>
      </c>
      <c r="B15" s="42" t="s">
        <v>316</v>
      </c>
      <c r="C15" s="43" t="s">
        <v>317</v>
      </c>
      <c r="D15" s="44"/>
      <c r="E15" s="45"/>
      <c r="F15" s="45"/>
      <c r="G15" s="45"/>
      <c r="H15" s="45"/>
      <c r="I15" s="45"/>
      <c r="J15" s="4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24.75" customHeight="1">
      <c r="A16" s="47" t="s">
        <v>318</v>
      </c>
      <c r="B16" s="42" t="s">
        <v>319</v>
      </c>
      <c r="C16" s="43" t="s">
        <v>320</v>
      </c>
      <c r="D16" s="44"/>
      <c r="E16" s="45"/>
      <c r="F16" s="45"/>
      <c r="G16" s="45"/>
      <c r="H16" s="45"/>
      <c r="I16" s="45"/>
      <c r="J16" s="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24.75" customHeight="1">
      <c r="A17" s="47" t="s">
        <v>321</v>
      </c>
      <c r="B17" s="42" t="s">
        <v>322</v>
      </c>
      <c r="C17" s="43" t="s">
        <v>323</v>
      </c>
      <c r="D17" s="44"/>
      <c r="E17" s="45"/>
      <c r="F17" s="45"/>
      <c r="G17" s="45"/>
      <c r="H17" s="45"/>
      <c r="I17" s="45"/>
      <c r="J17" s="4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.75" customHeight="1">
      <c r="A18" s="48"/>
      <c r="B18" s="42" t="s">
        <v>324</v>
      </c>
      <c r="C18" s="49" t="s">
        <v>325</v>
      </c>
      <c r="D18" s="44"/>
      <c r="E18" s="45"/>
      <c r="F18" s="45"/>
      <c r="G18" s="45"/>
      <c r="H18" s="45"/>
      <c r="I18" s="45"/>
      <c r="J18" s="4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24.75" customHeight="1">
      <c r="A19" s="50"/>
      <c r="B19" s="42" t="s">
        <v>326</v>
      </c>
      <c r="C19" s="49" t="s">
        <v>327</v>
      </c>
      <c r="D19" s="44"/>
      <c r="E19" s="45"/>
      <c r="F19" s="45"/>
      <c r="G19" s="45"/>
      <c r="H19" s="45"/>
      <c r="I19" s="45"/>
      <c r="J19" s="4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24.75" customHeight="1">
      <c r="A20" s="48"/>
      <c r="B20" s="42" t="s">
        <v>328</v>
      </c>
      <c r="C20" s="49" t="s">
        <v>329</v>
      </c>
      <c r="D20" s="44"/>
      <c r="E20" s="45"/>
      <c r="F20" s="45"/>
      <c r="G20" s="45"/>
      <c r="H20" s="45"/>
      <c r="I20" s="45"/>
      <c r="J20" s="4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24.75" customHeight="1" thickBot="1">
      <c r="A21" s="51" t="s">
        <v>330</v>
      </c>
      <c r="B21" s="52" t="s">
        <v>331</v>
      </c>
      <c r="C21" s="53" t="s">
        <v>332</v>
      </c>
      <c r="D21" s="54"/>
      <c r="E21" s="29"/>
      <c r="F21" s="29"/>
      <c r="G21" s="29"/>
      <c r="H21" s="29"/>
      <c r="I21" s="29"/>
      <c r="J21" s="5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24.75" customHeight="1">
      <c r="A22" s="56"/>
      <c r="B22" s="57" t="s">
        <v>333</v>
      </c>
      <c r="C22" s="58" t="s">
        <v>334</v>
      </c>
      <c r="D22" s="38"/>
      <c r="E22" s="39"/>
      <c r="F22" s="39"/>
      <c r="G22" s="39"/>
      <c r="H22" s="39"/>
      <c r="I22" s="39"/>
      <c r="J22" s="4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24.75" customHeight="1">
      <c r="A23" s="48" t="s">
        <v>335</v>
      </c>
      <c r="B23" s="59" t="s">
        <v>336</v>
      </c>
      <c r="C23" s="60" t="s">
        <v>337</v>
      </c>
      <c r="D23" s="44"/>
      <c r="E23" s="45"/>
      <c r="F23" s="45"/>
      <c r="G23" s="45"/>
      <c r="H23" s="45"/>
      <c r="I23" s="45"/>
      <c r="J23" s="4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10" ht="24.75" customHeight="1">
      <c r="A24" s="48"/>
      <c r="B24" s="42" t="s">
        <v>338</v>
      </c>
      <c r="C24" s="43" t="s">
        <v>339</v>
      </c>
      <c r="D24" s="44"/>
      <c r="E24" s="45"/>
      <c r="F24" s="45"/>
      <c r="G24" s="45"/>
      <c r="H24" s="45"/>
      <c r="I24" s="45"/>
      <c r="J24" s="46"/>
    </row>
    <row r="25" spans="1:10" ht="24.75" customHeight="1">
      <c r="A25" s="50"/>
      <c r="B25" s="42" t="s">
        <v>340</v>
      </c>
      <c r="C25" s="43" t="s">
        <v>341</v>
      </c>
      <c r="D25" s="44"/>
      <c r="E25" s="45"/>
      <c r="F25" s="45"/>
      <c r="G25" s="45"/>
      <c r="H25" s="45"/>
      <c r="I25" s="45"/>
      <c r="J25" s="46"/>
    </row>
    <row r="26" spans="1:10" ht="24.75" customHeight="1" thickBot="1">
      <c r="A26" s="51" t="s">
        <v>342</v>
      </c>
      <c r="B26" s="52" t="s">
        <v>343</v>
      </c>
      <c r="C26" s="53" t="s">
        <v>344</v>
      </c>
      <c r="D26" s="54"/>
      <c r="E26" s="29"/>
      <c r="F26" s="29"/>
      <c r="G26" s="29"/>
      <c r="H26" s="29"/>
      <c r="I26" s="29"/>
      <c r="J26" s="55"/>
    </row>
    <row r="28" spans="1:4" ht="17.25">
      <c r="A28" t="s">
        <v>345</v>
      </c>
      <c r="B28" t="s">
        <v>346</v>
      </c>
      <c r="D28" s="5" t="s">
        <v>347</v>
      </c>
    </row>
    <row r="29" spans="2:8" ht="18" thickBot="1">
      <c r="B29" t="s">
        <v>348</v>
      </c>
      <c r="D29" s="61" t="s">
        <v>349</v>
      </c>
      <c r="E29" s="61"/>
      <c r="F29" s="61"/>
      <c r="G29" s="61"/>
      <c r="H29" s="61"/>
    </row>
    <row r="30" spans="5:7" ht="17.25">
      <c r="E30" s="6" t="s">
        <v>350</v>
      </c>
      <c r="F30" s="6"/>
      <c r="G30" s="6"/>
    </row>
    <row r="31" spans="2:4" ht="17.25">
      <c r="B31" t="s">
        <v>351</v>
      </c>
      <c r="D31" s="5" t="s">
        <v>352</v>
      </c>
    </row>
    <row r="33" ht="15" customHeight="1">
      <c r="G33" s="5" t="s">
        <v>353</v>
      </c>
    </row>
    <row r="34" ht="15" customHeight="1"/>
    <row r="35" ht="15" customHeight="1">
      <c r="F35" s="5" t="s">
        <v>354</v>
      </c>
    </row>
    <row r="36" ht="19.5" customHeight="1">
      <c r="E36" s="5" t="s">
        <v>355</v>
      </c>
    </row>
  </sheetData>
  <sheetProtection/>
  <printOptions/>
  <pageMargins left="0.5" right="0.3" top="0.3" bottom="0.3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IV16384"/>
    </sheetView>
  </sheetViews>
  <sheetFormatPr defaultColWidth="8.140625" defaultRowHeight="12.75"/>
  <cols>
    <col min="1" max="1" width="1.7109375" style="219" customWidth="1"/>
    <col min="2" max="2" width="10.00390625" style="219" customWidth="1"/>
    <col min="3" max="3" width="19.8515625" style="219" customWidth="1"/>
    <col min="4" max="5" width="8.7109375" style="219" customWidth="1"/>
    <col min="6" max="6" width="8.8515625" style="219" customWidth="1"/>
    <col min="7" max="7" width="8.7109375" style="219" customWidth="1"/>
    <col min="8" max="10" width="12.28125" style="219" customWidth="1"/>
    <col min="11" max="11" width="1.57421875" style="219" customWidth="1"/>
    <col min="12" max="16384" width="8.140625" style="219" customWidth="1"/>
  </cols>
  <sheetData>
    <row r="1" spans="1:11" ht="18.7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8.75">
      <c r="A2" s="218"/>
      <c r="B2" s="218"/>
      <c r="C2" s="218"/>
      <c r="D2" s="218"/>
      <c r="E2" s="218"/>
      <c r="F2" s="218"/>
      <c r="G2" s="218"/>
      <c r="H2" s="218"/>
      <c r="I2" s="218"/>
      <c r="J2" s="220" t="s">
        <v>430</v>
      </c>
      <c r="K2" s="218"/>
    </row>
    <row r="3" spans="1:11" ht="18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8.75">
      <c r="A5" s="218"/>
      <c r="B5" s="218" t="s">
        <v>431</v>
      </c>
      <c r="C5" s="218"/>
      <c r="D5" s="218"/>
      <c r="E5" s="218"/>
      <c r="F5" s="218"/>
      <c r="G5" s="344" t="s">
        <v>432</v>
      </c>
      <c r="H5" s="344"/>
      <c r="I5" s="344"/>
      <c r="J5" s="344"/>
      <c r="K5" s="218"/>
    </row>
    <row r="6" spans="1:11" ht="18.75">
      <c r="A6" s="218"/>
      <c r="B6" s="218"/>
      <c r="C6" s="218"/>
      <c r="D6" s="218"/>
      <c r="E6" s="218"/>
      <c r="F6" s="344" t="s">
        <v>433</v>
      </c>
      <c r="G6" s="344"/>
      <c r="H6" s="344"/>
      <c r="I6" s="344"/>
      <c r="J6" s="344"/>
      <c r="K6" s="218"/>
    </row>
    <row r="7" spans="1:11" ht="18.75">
      <c r="A7" s="218"/>
      <c r="B7" s="221" t="s">
        <v>434</v>
      </c>
      <c r="C7" s="221"/>
      <c r="D7" s="221"/>
      <c r="E7" s="218"/>
      <c r="F7" s="218"/>
      <c r="G7" s="218"/>
      <c r="H7" s="218"/>
      <c r="I7" s="218"/>
      <c r="J7" s="218"/>
      <c r="K7" s="218"/>
    </row>
    <row r="8" spans="1:11" ht="18.75">
      <c r="A8" s="218"/>
      <c r="B8" s="218" t="s">
        <v>435</v>
      </c>
      <c r="C8" s="218"/>
      <c r="D8" s="218"/>
      <c r="E8" s="218"/>
      <c r="F8" s="218"/>
      <c r="G8" s="218"/>
      <c r="H8" s="218"/>
      <c r="I8" s="218"/>
      <c r="J8" s="218"/>
      <c r="K8" s="218"/>
    </row>
    <row r="9" spans="1:11" ht="18.75">
      <c r="A9" s="218"/>
      <c r="B9" s="218"/>
      <c r="C9" s="344" t="s">
        <v>436</v>
      </c>
      <c r="D9" s="344"/>
      <c r="E9" s="344"/>
      <c r="F9" s="344"/>
      <c r="G9" s="344"/>
      <c r="H9" s="344"/>
      <c r="I9" s="344"/>
      <c r="J9" s="344"/>
      <c r="K9" s="218"/>
    </row>
    <row r="10" spans="1:11" ht="15" customHeight="1" thickBo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1" ht="18.75">
      <c r="A11" s="218"/>
      <c r="B11" s="345" t="s">
        <v>437</v>
      </c>
      <c r="C11" s="348" t="s">
        <v>297</v>
      </c>
      <c r="D11" s="351" t="s">
        <v>438</v>
      </c>
      <c r="E11" s="352"/>
      <c r="F11" s="352"/>
      <c r="G11" s="353"/>
      <c r="H11" s="354" t="s">
        <v>439</v>
      </c>
      <c r="I11" s="352"/>
      <c r="J11" s="355"/>
      <c r="K11" s="218"/>
    </row>
    <row r="12" spans="1:14" ht="18.75">
      <c r="A12" s="218"/>
      <c r="B12" s="346"/>
      <c r="C12" s="349"/>
      <c r="D12" s="356" t="s">
        <v>440</v>
      </c>
      <c r="E12" s="358" t="s">
        <v>441</v>
      </c>
      <c r="F12" s="358"/>
      <c r="G12" s="359"/>
      <c r="H12" s="360" t="s">
        <v>442</v>
      </c>
      <c r="I12" s="362" t="s">
        <v>443</v>
      </c>
      <c r="J12" s="364" t="s">
        <v>444</v>
      </c>
      <c r="K12" s="218"/>
      <c r="N12" s="222"/>
    </row>
    <row r="13" spans="1:11" ht="57" thickBot="1">
      <c r="A13" s="218"/>
      <c r="B13" s="347"/>
      <c r="C13" s="350"/>
      <c r="D13" s="357"/>
      <c r="E13" s="223" t="s">
        <v>306</v>
      </c>
      <c r="F13" s="224" t="s">
        <v>445</v>
      </c>
      <c r="G13" s="225" t="s">
        <v>308</v>
      </c>
      <c r="H13" s="361"/>
      <c r="I13" s="363"/>
      <c r="J13" s="365"/>
      <c r="K13" s="218"/>
    </row>
    <row r="14" spans="1:11" ht="18.75">
      <c r="A14" s="218"/>
      <c r="B14" s="366" t="s">
        <v>446</v>
      </c>
      <c r="C14" s="226" t="s">
        <v>447</v>
      </c>
      <c r="D14" s="227">
        <v>0</v>
      </c>
      <c r="E14" s="228">
        <f>ROUNDUP(D14*2/10,0)</f>
        <v>0</v>
      </c>
      <c r="F14" s="229">
        <v>0</v>
      </c>
      <c r="G14" s="230">
        <f>IF(F14-E14&gt;=0,0,((F14-E14)*(-1)))</f>
        <v>0</v>
      </c>
      <c r="H14" s="231">
        <v>0</v>
      </c>
      <c r="I14" s="229">
        <v>0</v>
      </c>
      <c r="J14" s="232">
        <f>IF(I14=0,"",(((I14*10)-H14)/(I14*10))*100)</f>
      </c>
      <c r="K14" s="218"/>
    </row>
    <row r="15" spans="1:11" ht="18.75">
      <c r="A15" s="218"/>
      <c r="B15" s="349"/>
      <c r="C15" s="233" t="s">
        <v>448</v>
      </c>
      <c r="D15" s="234">
        <v>0</v>
      </c>
      <c r="E15" s="228">
        <f>ROUNDUP(D15*1.11/2,0)</f>
        <v>0</v>
      </c>
      <c r="F15" s="235">
        <v>0</v>
      </c>
      <c r="G15" s="236">
        <f>IF(F15-E15&gt;=0,0,((F15-E15)*(-1)))</f>
        <v>0</v>
      </c>
      <c r="H15" s="237">
        <v>0</v>
      </c>
      <c r="I15" s="235">
        <v>0</v>
      </c>
      <c r="J15" s="238">
        <f>IF(I15=0,"",(((I15*2)-H15)/(I15*2))*100)</f>
      </c>
      <c r="K15" s="218"/>
    </row>
    <row r="16" spans="1:11" ht="18.75">
      <c r="A16" s="218"/>
      <c r="B16" s="349"/>
      <c r="C16" s="233" t="s">
        <v>449</v>
      </c>
      <c r="D16" s="234">
        <v>0</v>
      </c>
      <c r="E16" s="228">
        <f>ROUNDUP(D16*1.33/10,0)</f>
        <v>0</v>
      </c>
      <c r="F16" s="235">
        <v>0</v>
      </c>
      <c r="G16" s="236">
        <f>IF(F16-E16&gt;=0,0,((F16-E16)*(-1)))</f>
        <v>0</v>
      </c>
      <c r="H16" s="237">
        <v>0</v>
      </c>
      <c r="I16" s="235">
        <v>0</v>
      </c>
      <c r="J16" s="238">
        <f>IF(I16=0,"",(((I16*10)-H16)/(I16*10))*100)</f>
      </c>
      <c r="K16" s="218"/>
    </row>
    <row r="17" spans="1:11" ht="21">
      <c r="A17" s="218"/>
      <c r="B17" s="349"/>
      <c r="C17" s="239" t="s">
        <v>450</v>
      </c>
      <c r="D17" s="234">
        <v>0</v>
      </c>
      <c r="E17" s="228">
        <f>ROUNDUP(D17*1.01,0)</f>
        <v>0</v>
      </c>
      <c r="F17" s="235">
        <v>0</v>
      </c>
      <c r="G17" s="236">
        <f>IF(F17-E17&gt;=0,0,((F17-E17)*(-1)))</f>
        <v>0</v>
      </c>
      <c r="H17" s="237">
        <v>0</v>
      </c>
      <c r="I17" s="235">
        <v>0</v>
      </c>
      <c r="J17" s="240">
        <f>IF(I17=0,"",(((I17)-H17)/(I17))*100)</f>
      </c>
      <c r="K17" s="218"/>
    </row>
    <row r="18" spans="1:11" ht="18.75">
      <c r="A18" s="218"/>
      <c r="B18" s="349"/>
      <c r="C18" s="233" t="s">
        <v>451</v>
      </c>
      <c r="D18" s="234">
        <v>0</v>
      </c>
      <c r="E18" s="228">
        <f>ROUNDUP(D18*1.33/20,0)</f>
        <v>0</v>
      </c>
      <c r="F18" s="235">
        <v>0</v>
      </c>
      <c r="G18" s="236">
        <f aca="true" t="shared" si="0" ref="G18:G39">IF(F18-E18&gt;=0,0,((F18-E18)*(-1)))</f>
        <v>0</v>
      </c>
      <c r="H18" s="237">
        <v>0</v>
      </c>
      <c r="I18" s="235">
        <v>0</v>
      </c>
      <c r="J18" s="238">
        <f>IF(I18=0,"",(((I18*20)-H18)/(I18*20))*100)</f>
      </c>
      <c r="K18" s="218"/>
    </row>
    <row r="19" spans="1:11" ht="18.75">
      <c r="A19" s="218"/>
      <c r="B19" s="349"/>
      <c r="C19" s="233" t="s">
        <v>452</v>
      </c>
      <c r="D19" s="234">
        <v>0</v>
      </c>
      <c r="E19" s="228">
        <f>ROUNDUP(D19*1.01,0)</f>
        <v>0</v>
      </c>
      <c r="F19" s="235">
        <v>0</v>
      </c>
      <c r="G19" s="236">
        <f t="shared" si="0"/>
        <v>0</v>
      </c>
      <c r="H19" s="237">
        <v>0</v>
      </c>
      <c r="I19" s="235">
        <v>0</v>
      </c>
      <c r="J19" s="238">
        <f>IF(I19=0,"",(((I19)-H19)/(I19))*100)</f>
      </c>
      <c r="K19" s="218"/>
    </row>
    <row r="20" spans="1:11" ht="18.75">
      <c r="A20" s="218"/>
      <c r="B20" s="349"/>
      <c r="C20" s="233" t="s">
        <v>453</v>
      </c>
      <c r="D20" s="234">
        <v>0</v>
      </c>
      <c r="E20" s="228">
        <f>ROUNDUP(D20*1.01,0)</f>
        <v>0</v>
      </c>
      <c r="F20" s="235">
        <v>0</v>
      </c>
      <c r="G20" s="236">
        <f t="shared" si="0"/>
        <v>0</v>
      </c>
      <c r="H20" s="237">
        <v>0</v>
      </c>
      <c r="I20" s="235">
        <v>0</v>
      </c>
      <c r="J20" s="238">
        <f>IF(I20=0,"",(((I20)-H20)/(I20))*100)</f>
      </c>
      <c r="K20" s="218"/>
    </row>
    <row r="21" spans="1:11" ht="18.75">
      <c r="A21" s="218"/>
      <c r="B21" s="349"/>
      <c r="C21" s="233" t="s">
        <v>454</v>
      </c>
      <c r="D21" s="234">
        <v>0</v>
      </c>
      <c r="E21" s="228">
        <f>ROUNDUP(D21*1.33/10,0)</f>
        <v>0</v>
      </c>
      <c r="F21" s="235">
        <v>0</v>
      </c>
      <c r="G21" s="236">
        <f t="shared" si="0"/>
        <v>0</v>
      </c>
      <c r="H21" s="237">
        <v>0</v>
      </c>
      <c r="I21" s="235">
        <v>0</v>
      </c>
      <c r="J21" s="238">
        <f>IF(I21=0,"",(((I21*10)-H21)/(I21*10))*100)</f>
      </c>
      <c r="K21" s="218"/>
    </row>
    <row r="22" spans="1:11" ht="21">
      <c r="A22" s="218"/>
      <c r="B22" s="367"/>
      <c r="C22" s="239" t="s">
        <v>455</v>
      </c>
      <c r="D22" s="234">
        <v>0</v>
      </c>
      <c r="E22" s="228">
        <f>ROUNDUP(D22*1.01,0)</f>
        <v>0</v>
      </c>
      <c r="F22" s="235">
        <v>0</v>
      </c>
      <c r="G22" s="236">
        <f t="shared" si="0"/>
        <v>0</v>
      </c>
      <c r="H22" s="237">
        <v>0</v>
      </c>
      <c r="I22" s="235">
        <v>0</v>
      </c>
      <c r="J22" s="240">
        <f>IF(I22=0,"",(((I22)-H22)/(I22))*100)</f>
      </c>
      <c r="K22" s="218"/>
    </row>
    <row r="23" spans="1:11" ht="18.75">
      <c r="A23" s="218"/>
      <c r="B23" s="367"/>
      <c r="C23" s="239" t="s">
        <v>456</v>
      </c>
      <c r="D23" s="234">
        <v>0</v>
      </c>
      <c r="E23" s="228">
        <f>ROUNDUP(D23*1.25/4,0)</f>
        <v>0</v>
      </c>
      <c r="F23" s="235">
        <v>0</v>
      </c>
      <c r="G23" s="236">
        <f t="shared" si="0"/>
        <v>0</v>
      </c>
      <c r="H23" s="237">
        <v>0</v>
      </c>
      <c r="I23" s="235">
        <v>0</v>
      </c>
      <c r="J23" s="238">
        <f>IF(I23=0,"",(((I23*4)-H23)/(I23*4))*100)</f>
      </c>
      <c r="K23" s="218"/>
    </row>
    <row r="24" spans="1:11" ht="21">
      <c r="A24" s="218"/>
      <c r="B24" s="367"/>
      <c r="C24" s="233" t="s">
        <v>457</v>
      </c>
      <c r="D24" s="234">
        <v>0</v>
      </c>
      <c r="E24" s="241">
        <f>ROUNDUP(D24*1.01,0)</f>
        <v>0</v>
      </c>
      <c r="F24" s="235">
        <v>0</v>
      </c>
      <c r="G24" s="236">
        <f t="shared" si="0"/>
        <v>0</v>
      </c>
      <c r="H24" s="237">
        <v>0</v>
      </c>
      <c r="I24" s="235">
        <v>0</v>
      </c>
      <c r="J24" s="240">
        <f>IF(I24=0,"",(((I24)-H24)/(I24))*100)</f>
      </c>
      <c r="K24" s="218"/>
    </row>
    <row r="25" spans="1:11" ht="19.5" thickBot="1">
      <c r="A25" s="218"/>
      <c r="B25" s="350"/>
      <c r="C25" s="242" t="s">
        <v>458</v>
      </c>
      <c r="D25" s="234">
        <v>0</v>
      </c>
      <c r="E25" s="228">
        <f>ROUNDUP(D25*1.01,0)</f>
        <v>0</v>
      </c>
      <c r="F25" s="235">
        <v>0</v>
      </c>
      <c r="G25" s="236">
        <f t="shared" si="0"/>
        <v>0</v>
      </c>
      <c r="H25" s="237">
        <v>0</v>
      </c>
      <c r="I25" s="235">
        <v>0</v>
      </c>
      <c r="J25" s="238">
        <f>IF(I25=0,"",(((I25)-H25)/(I25))*100)</f>
      </c>
      <c r="K25" s="218"/>
    </row>
    <row r="26" spans="1:11" ht="16.5" customHeight="1">
      <c r="A26" s="218"/>
      <c r="B26" s="368" t="s">
        <v>459</v>
      </c>
      <c r="C26" s="243" t="s">
        <v>460</v>
      </c>
      <c r="D26" s="244">
        <v>0</v>
      </c>
      <c r="E26" s="245">
        <f>ROUNDUP(D26*1.01,0)</f>
        <v>0</v>
      </c>
      <c r="F26" s="246">
        <v>0</v>
      </c>
      <c r="G26" s="247">
        <f t="shared" si="0"/>
        <v>0</v>
      </c>
      <c r="H26" s="248">
        <v>0</v>
      </c>
      <c r="I26" s="246">
        <v>0</v>
      </c>
      <c r="J26" s="249">
        <f>IF(I26=0,"",(((I26)-H26)/(I26))*100)</f>
      </c>
      <c r="K26" s="218"/>
    </row>
    <row r="27" spans="1:11" ht="16.5" customHeight="1">
      <c r="A27" s="218"/>
      <c r="B27" s="369"/>
      <c r="C27" s="250" t="s">
        <v>461</v>
      </c>
      <c r="D27" s="251">
        <v>0</v>
      </c>
      <c r="E27" s="252">
        <f>ROUNDUP(D27*1.11/10,0)</f>
        <v>0</v>
      </c>
      <c r="F27" s="253">
        <v>0</v>
      </c>
      <c r="G27" s="254">
        <f t="shared" si="0"/>
        <v>0</v>
      </c>
      <c r="H27" s="255">
        <v>0</v>
      </c>
      <c r="I27" s="253">
        <v>0</v>
      </c>
      <c r="J27" s="256">
        <f>IF(I27=0,"",(((I27*10)-H27)/(I27*10))*100)</f>
      </c>
      <c r="K27" s="218"/>
    </row>
    <row r="28" spans="1:11" ht="16.5" customHeight="1">
      <c r="A28" s="218"/>
      <c r="B28" s="369"/>
      <c r="C28" s="257" t="s">
        <v>462</v>
      </c>
      <c r="D28" s="258">
        <v>0</v>
      </c>
      <c r="E28" s="252">
        <f>ROUNDUP(D28*1.11/20,0)</f>
        <v>0</v>
      </c>
      <c r="F28" s="253">
        <v>0</v>
      </c>
      <c r="G28" s="254">
        <f t="shared" si="0"/>
        <v>0</v>
      </c>
      <c r="H28" s="255">
        <v>0</v>
      </c>
      <c r="I28" s="253">
        <v>0</v>
      </c>
      <c r="J28" s="256">
        <f>IF(I28=0,"",(((I28*20)-H28)/(I28*20))*100)</f>
      </c>
      <c r="K28" s="218"/>
    </row>
    <row r="29" spans="1:11" ht="16.5" customHeight="1">
      <c r="A29" s="218"/>
      <c r="B29" s="369"/>
      <c r="C29" s="259" t="s">
        <v>463</v>
      </c>
      <c r="D29" s="260">
        <v>0</v>
      </c>
      <c r="E29" s="261">
        <f>ROUNDUP(D29*1.11/10,0)</f>
        <v>0</v>
      </c>
      <c r="F29" s="262">
        <v>0</v>
      </c>
      <c r="G29" s="263">
        <f t="shared" si="0"/>
        <v>0</v>
      </c>
      <c r="H29" s="264">
        <v>0</v>
      </c>
      <c r="I29" s="262">
        <v>0</v>
      </c>
      <c r="J29" s="265">
        <f>IF(I29=0,"",(((I29*10)-H29)/(I29*10))*100)</f>
      </c>
      <c r="K29" s="218"/>
    </row>
    <row r="30" spans="1:11" ht="16.5" customHeight="1">
      <c r="A30" s="218"/>
      <c r="B30" s="369"/>
      <c r="C30" s="257" t="s">
        <v>464</v>
      </c>
      <c r="D30" s="258">
        <v>0</v>
      </c>
      <c r="E30" s="252">
        <f>ROUNDUP(D30*1.11/2,0)</f>
        <v>0</v>
      </c>
      <c r="F30" s="253">
        <v>0</v>
      </c>
      <c r="G30" s="266">
        <f>IF(F30-E30&gt;=0,0,((F30-E30)*(-1)))</f>
        <v>0</v>
      </c>
      <c r="H30" s="255">
        <v>0</v>
      </c>
      <c r="I30" s="253">
        <v>0</v>
      </c>
      <c r="J30" s="256">
        <f>IF(I30=0,"",(((I30*2)-H30)/(I30*2))*100)</f>
      </c>
      <c r="K30" s="218"/>
    </row>
    <row r="31" spans="1:11" ht="16.5" customHeight="1">
      <c r="A31" s="218"/>
      <c r="B31" s="369"/>
      <c r="C31" s="267" t="s">
        <v>465</v>
      </c>
      <c r="D31" s="258">
        <v>0</v>
      </c>
      <c r="E31" s="252">
        <f>ROUNDUP(D31*1.01,0)</f>
        <v>0</v>
      </c>
      <c r="F31" s="253">
        <v>0</v>
      </c>
      <c r="G31" s="266">
        <f>IF(F31-E31&gt;=0,0,((F31-E31)*(-1)))</f>
        <v>0</v>
      </c>
      <c r="H31" s="255">
        <v>0</v>
      </c>
      <c r="I31" s="253">
        <v>0</v>
      </c>
      <c r="J31" s="268">
        <f>IF(I31=0,"",(((I31)-H31)/(I31))*100)</f>
      </c>
      <c r="K31" s="218"/>
    </row>
    <row r="32" spans="1:11" ht="16.5" customHeight="1" thickBot="1">
      <c r="A32" s="218"/>
      <c r="B32" s="369"/>
      <c r="C32" s="267" t="s">
        <v>466</v>
      </c>
      <c r="D32" s="269">
        <v>0</v>
      </c>
      <c r="E32" s="261">
        <f>ROUNDUP(D32*1.01,0)</f>
        <v>0</v>
      </c>
      <c r="F32" s="262">
        <v>0</v>
      </c>
      <c r="G32" s="270">
        <f>IF(F32-E32&gt;=0,0,((F32-E32)*(-1)))</f>
        <v>0</v>
      </c>
      <c r="H32" s="264">
        <v>0</v>
      </c>
      <c r="I32" s="262">
        <v>0</v>
      </c>
      <c r="J32" s="265">
        <f>IF(I32=0,"",(((I32)-H32)/(I32))*100)</f>
      </c>
      <c r="K32" s="218"/>
    </row>
    <row r="33" spans="1:11" s="279" customFormat="1" ht="34.5" customHeight="1" thickBot="1">
      <c r="A33" s="221"/>
      <c r="B33" s="271" t="s">
        <v>467</v>
      </c>
      <c r="C33" s="272" t="s">
        <v>468</v>
      </c>
      <c r="D33" s="273">
        <v>0</v>
      </c>
      <c r="E33" s="274">
        <f>ROUNDUP(D33*1.01,0)</f>
        <v>0</v>
      </c>
      <c r="F33" s="275">
        <v>0</v>
      </c>
      <c r="G33" s="276">
        <f t="shared" si="0"/>
        <v>0</v>
      </c>
      <c r="H33" s="277">
        <v>0</v>
      </c>
      <c r="I33" s="275">
        <v>0</v>
      </c>
      <c r="J33" s="278">
        <f>IF(I33=0,"",(((I33)-H33)/(I33))*100)</f>
      </c>
      <c r="K33" s="221"/>
    </row>
    <row r="34" spans="1:11" ht="25.5" customHeight="1" thickBot="1">
      <c r="A34" s="218"/>
      <c r="B34" s="280" t="s">
        <v>469</v>
      </c>
      <c r="C34" s="281" t="s">
        <v>470</v>
      </c>
      <c r="D34" s="282">
        <v>0</v>
      </c>
      <c r="E34" s="283">
        <f>ROUNDUP(D34*1.11/10,0)</f>
        <v>0</v>
      </c>
      <c r="F34" s="284">
        <v>0</v>
      </c>
      <c r="G34" s="285">
        <f t="shared" si="0"/>
        <v>0</v>
      </c>
      <c r="H34" s="286">
        <v>0</v>
      </c>
      <c r="I34" s="284">
        <v>0</v>
      </c>
      <c r="J34" s="287">
        <f>IF(I34=0,"",(((I34*10)-H34)/(I34*10))*100)</f>
      </c>
      <c r="K34" s="218"/>
    </row>
    <row r="35" spans="1:11" s="291" customFormat="1" ht="21">
      <c r="A35" s="288"/>
      <c r="B35" s="370" t="s">
        <v>330</v>
      </c>
      <c r="C35" s="243" t="s">
        <v>471</v>
      </c>
      <c r="D35" s="244">
        <v>0</v>
      </c>
      <c r="E35" s="245">
        <f>ROUNDUP(D35*1.33/10,0)</f>
        <v>0</v>
      </c>
      <c r="F35" s="246">
        <v>0</v>
      </c>
      <c r="G35" s="289">
        <f t="shared" si="0"/>
        <v>0</v>
      </c>
      <c r="H35" s="248">
        <v>0</v>
      </c>
      <c r="I35" s="246">
        <v>0</v>
      </c>
      <c r="J35" s="290">
        <f>IF(I35=0,"",(((I35*10)-H35)/(I35*10))*100)</f>
      </c>
      <c r="K35" s="288"/>
    </row>
    <row r="36" spans="1:11" s="291" customFormat="1" ht="21.75" thickBot="1">
      <c r="A36" s="288"/>
      <c r="B36" s="369"/>
      <c r="C36" s="267" t="s">
        <v>472</v>
      </c>
      <c r="D36" s="260">
        <v>0</v>
      </c>
      <c r="E36" s="292">
        <f>ROUNDUP(D36*1.01,0)</f>
        <v>0</v>
      </c>
      <c r="F36" s="293">
        <v>0</v>
      </c>
      <c r="G36" s="294">
        <f t="shared" si="0"/>
        <v>0</v>
      </c>
      <c r="H36" s="295">
        <v>0</v>
      </c>
      <c r="I36" s="296">
        <v>0</v>
      </c>
      <c r="J36" s="297">
        <f>IF(I36=0,"",(((I36)-H36)/(I36))*100)</f>
      </c>
      <c r="K36" s="288"/>
    </row>
    <row r="37" spans="1:11" s="291" customFormat="1" ht="21.75" thickBot="1">
      <c r="A37" s="288"/>
      <c r="B37" s="368" t="s">
        <v>473</v>
      </c>
      <c r="C37" s="298" t="s">
        <v>474</v>
      </c>
      <c r="D37" s="248">
        <v>0</v>
      </c>
      <c r="E37" s="245">
        <f>ROUNDUP(D37*1.33/10,0)</f>
        <v>0</v>
      </c>
      <c r="F37" s="246">
        <v>0</v>
      </c>
      <c r="G37" s="299">
        <f t="shared" si="0"/>
        <v>0</v>
      </c>
      <c r="H37" s="244">
        <v>0</v>
      </c>
      <c r="I37" s="246">
        <v>0</v>
      </c>
      <c r="J37" s="290">
        <f>IF(I37=0,"",(((I37*10)-H37)/(I37*10))*100)</f>
      </c>
      <c r="K37" s="288"/>
    </row>
    <row r="38" spans="1:11" s="291" customFormat="1" ht="75">
      <c r="A38" s="288"/>
      <c r="B38" s="371"/>
      <c r="C38" s="300" t="s">
        <v>475</v>
      </c>
      <c r="D38" s="255">
        <v>0</v>
      </c>
      <c r="E38" s="252">
        <f>ROUNDUP(D38*1.01,0)</f>
        <v>0</v>
      </c>
      <c r="F38" s="253">
        <v>0</v>
      </c>
      <c r="G38" s="254">
        <f t="shared" si="0"/>
        <v>0</v>
      </c>
      <c r="H38" s="258">
        <v>0</v>
      </c>
      <c r="I38" s="253">
        <v>0</v>
      </c>
      <c r="J38" s="290">
        <f>IF(I38=0,"",(((I38*10)-H38)/(I38*10))*100)</f>
      </c>
      <c r="K38" s="288"/>
    </row>
    <row r="39" spans="1:11" s="291" customFormat="1" ht="57" thickBot="1">
      <c r="A39" s="288"/>
      <c r="B39" s="372"/>
      <c r="C39" s="301" t="s">
        <v>476</v>
      </c>
      <c r="D39" s="295">
        <v>0</v>
      </c>
      <c r="E39" s="302">
        <f>ROUNDUP(D39*1.01,0)</f>
        <v>0</v>
      </c>
      <c r="F39" s="296">
        <v>0</v>
      </c>
      <c r="G39" s="303">
        <f t="shared" si="0"/>
        <v>0</v>
      </c>
      <c r="H39" s="304">
        <v>0</v>
      </c>
      <c r="I39" s="296">
        <v>0</v>
      </c>
      <c r="J39" s="297">
        <f>IF(I39=0,"",(((I39*1)-H39)/(I39*1))*100)</f>
      </c>
      <c r="K39" s="288"/>
    </row>
    <row r="40" spans="1:11" s="291" customFormat="1" ht="17.25" customHeight="1">
      <c r="A40" s="288"/>
      <c r="B40" s="288"/>
      <c r="C40" s="288"/>
      <c r="D40" s="305"/>
      <c r="E40" s="305"/>
      <c r="F40" s="305"/>
      <c r="G40" s="305"/>
      <c r="H40" s="305"/>
      <c r="I40" s="305"/>
      <c r="J40" s="288"/>
      <c r="K40" s="288"/>
    </row>
    <row r="41" spans="1:11" s="291" customFormat="1" ht="21">
      <c r="A41" s="288"/>
      <c r="B41" s="288"/>
      <c r="C41" s="288"/>
      <c r="D41" s="288"/>
      <c r="E41" s="288"/>
      <c r="F41" s="306" t="s">
        <v>477</v>
      </c>
      <c r="G41" s="306"/>
      <c r="H41" s="306"/>
      <c r="I41" s="288"/>
      <c r="J41" s="288"/>
      <c r="K41" s="288"/>
    </row>
    <row r="42" spans="1:11" s="291" customFormat="1" ht="17.25" customHeight="1">
      <c r="A42" s="288"/>
      <c r="B42" s="288"/>
      <c r="C42" s="288"/>
      <c r="D42" s="288"/>
      <c r="E42" s="288"/>
      <c r="F42" s="306"/>
      <c r="G42" s="306"/>
      <c r="H42" s="306"/>
      <c r="I42" s="288"/>
      <c r="J42" s="288"/>
      <c r="K42" s="288"/>
    </row>
    <row r="43" spans="1:11" s="291" customFormat="1" ht="18" customHeight="1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</row>
    <row r="44" spans="1:11" s="291" customFormat="1" ht="21">
      <c r="A44" s="288"/>
      <c r="B44" s="288"/>
      <c r="C44" s="288"/>
      <c r="D44" s="288"/>
      <c r="E44" s="288"/>
      <c r="F44" s="306" t="s">
        <v>478</v>
      </c>
      <c r="G44" s="288"/>
      <c r="H44" s="288"/>
      <c r="I44" s="288"/>
      <c r="J44" s="288"/>
      <c r="K44" s="288"/>
    </row>
    <row r="45" spans="1:11" s="291" customFormat="1" ht="21">
      <c r="A45" s="288"/>
      <c r="B45" s="288"/>
      <c r="C45" s="288"/>
      <c r="D45" s="288"/>
      <c r="E45" s="288"/>
      <c r="F45" s="306" t="s">
        <v>479</v>
      </c>
      <c r="G45" s="288"/>
      <c r="H45" s="288"/>
      <c r="I45" s="288"/>
      <c r="J45" s="288"/>
      <c r="K45" s="288"/>
    </row>
    <row r="46" spans="1:11" s="308" customFormat="1" ht="16.5" customHeight="1">
      <c r="A46" s="307"/>
      <c r="B46" s="218"/>
      <c r="C46" s="307"/>
      <c r="D46" s="307"/>
      <c r="E46" s="307"/>
      <c r="F46" s="307"/>
      <c r="G46" s="307"/>
      <c r="H46" s="307"/>
      <c r="I46" s="307"/>
      <c r="J46" s="307"/>
      <c r="K46" s="307"/>
    </row>
    <row r="47" spans="1:11" ht="18.75">
      <c r="A47" s="218"/>
      <c r="B47" s="218" t="s">
        <v>480</v>
      </c>
      <c r="C47" s="218"/>
      <c r="D47" s="218"/>
      <c r="E47" s="218"/>
      <c r="F47" s="218"/>
      <c r="G47" s="218"/>
      <c r="H47" s="218"/>
      <c r="I47" s="218"/>
      <c r="J47" s="218"/>
      <c r="K47" s="218"/>
    </row>
  </sheetData>
  <sheetProtection/>
  <mergeCells count="16">
    <mergeCell ref="I12:I13"/>
    <mergeCell ref="J12:J13"/>
    <mergeCell ref="B14:B25"/>
    <mergeCell ref="B26:B32"/>
    <mergeCell ref="B35:B36"/>
    <mergeCell ref="B37:B39"/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4.7109375" style="217" customWidth="1"/>
    <col min="2" max="2" width="11.7109375" style="204" hidden="1" customWidth="1"/>
    <col min="3" max="3" width="23.421875" style="204" customWidth="1"/>
    <col min="4" max="4" width="11.140625" style="203" customWidth="1"/>
    <col min="5" max="5" width="8.421875" style="203" customWidth="1"/>
    <col min="6" max="6" width="8.8515625" style="203" customWidth="1"/>
    <col min="7" max="7" width="8.7109375" style="203" customWidth="1"/>
    <col min="8" max="8" width="11.8515625" style="204" customWidth="1"/>
    <col min="9" max="9" width="21.00390625" style="204" customWidth="1"/>
    <col min="10" max="16384" width="9.140625" style="204" customWidth="1"/>
  </cols>
  <sheetData>
    <row r="1" spans="1:50" ht="23.25" customHeight="1">
      <c r="A1" s="374" t="s">
        <v>424</v>
      </c>
      <c r="B1" s="374"/>
      <c r="C1" s="374"/>
      <c r="D1" s="374"/>
      <c r="E1" s="374"/>
      <c r="F1" s="374"/>
      <c r="G1" s="374"/>
      <c r="H1" s="374"/>
      <c r="I1" s="374"/>
      <c r="J1" s="202"/>
      <c r="K1" s="202"/>
      <c r="L1" s="202"/>
      <c r="M1" s="202"/>
      <c r="N1" s="202"/>
      <c r="O1" s="202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</row>
    <row r="2" spans="1:50" ht="21.75">
      <c r="A2" s="374" t="s">
        <v>429</v>
      </c>
      <c r="B2" s="374"/>
      <c r="C2" s="374"/>
      <c r="D2" s="374"/>
      <c r="E2" s="374"/>
      <c r="F2" s="374"/>
      <c r="G2" s="374"/>
      <c r="H2" s="374"/>
      <c r="I2" s="374"/>
      <c r="J2" s="202"/>
      <c r="K2" s="202"/>
      <c r="L2" s="202"/>
      <c r="M2" s="202"/>
      <c r="N2" s="202"/>
      <c r="O2" s="202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</row>
    <row r="3" spans="1:53" ht="21.75">
      <c r="A3" s="375" t="s">
        <v>423</v>
      </c>
      <c r="B3" s="375"/>
      <c r="C3" s="375"/>
      <c r="D3" s="375"/>
      <c r="E3" s="375"/>
      <c r="F3" s="375"/>
      <c r="G3" s="375"/>
      <c r="H3" s="375"/>
      <c r="I3" s="205"/>
      <c r="J3" s="206"/>
      <c r="K3" s="206"/>
      <c r="L3" s="206"/>
      <c r="M3" s="206"/>
      <c r="N3" s="206"/>
      <c r="O3" s="206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</row>
    <row r="4" spans="1:9" ht="21.75">
      <c r="A4" s="376" t="s">
        <v>273</v>
      </c>
      <c r="B4" s="376" t="s">
        <v>50</v>
      </c>
      <c r="C4" s="376" t="s">
        <v>41</v>
      </c>
      <c r="D4" s="376" t="s">
        <v>42</v>
      </c>
      <c r="E4" s="378" t="s">
        <v>177</v>
      </c>
      <c r="F4" s="379"/>
      <c r="G4" s="380"/>
      <c r="H4" s="207" t="s">
        <v>279</v>
      </c>
      <c r="I4" s="208" t="s">
        <v>345</v>
      </c>
    </row>
    <row r="5" spans="1:9" ht="21.75">
      <c r="A5" s="377"/>
      <c r="B5" s="377"/>
      <c r="C5" s="377"/>
      <c r="D5" s="377"/>
      <c r="E5" s="209" t="s">
        <v>280</v>
      </c>
      <c r="F5" s="209" t="s">
        <v>281</v>
      </c>
      <c r="G5" s="209" t="s">
        <v>282</v>
      </c>
      <c r="H5" s="210" t="s">
        <v>425</v>
      </c>
      <c r="I5" s="208"/>
    </row>
    <row r="6" spans="1:9" ht="23.25">
      <c r="A6" s="211">
        <v>1</v>
      </c>
      <c r="B6" s="212"/>
      <c r="C6" s="213" t="s">
        <v>427</v>
      </c>
      <c r="D6" s="212"/>
      <c r="E6" s="212"/>
      <c r="F6" s="212"/>
      <c r="G6" s="212"/>
      <c r="H6" s="213">
        <v>5</v>
      </c>
      <c r="I6" s="214" t="s">
        <v>150</v>
      </c>
    </row>
    <row r="7" spans="1:9" ht="23.25">
      <c r="A7" s="211">
        <v>2</v>
      </c>
      <c r="B7" s="212"/>
      <c r="C7" s="213" t="s">
        <v>428</v>
      </c>
      <c r="D7" s="212"/>
      <c r="E7" s="212"/>
      <c r="F7" s="212"/>
      <c r="G7" s="212"/>
      <c r="H7" s="213">
        <v>10</v>
      </c>
      <c r="I7" s="214" t="s">
        <v>426</v>
      </c>
    </row>
    <row r="8" spans="1:9" ht="21.75">
      <c r="A8" s="211"/>
      <c r="B8" s="212"/>
      <c r="C8" s="212"/>
      <c r="D8" s="212"/>
      <c r="E8" s="212"/>
      <c r="F8" s="212"/>
      <c r="G8" s="212"/>
      <c r="H8" s="215"/>
      <c r="I8" s="212"/>
    </row>
    <row r="9" spans="1:9" ht="21.75">
      <c r="A9" s="211"/>
      <c r="B9" s="212"/>
      <c r="C9" s="212"/>
      <c r="D9" s="212"/>
      <c r="E9" s="212"/>
      <c r="F9" s="212"/>
      <c r="G9" s="212"/>
      <c r="H9" s="215"/>
      <c r="I9" s="212"/>
    </row>
    <row r="10" spans="1:9" ht="21.75">
      <c r="A10" s="211"/>
      <c r="B10" s="212"/>
      <c r="C10" s="212"/>
      <c r="D10" s="212"/>
      <c r="E10" s="212"/>
      <c r="F10" s="212"/>
      <c r="G10" s="212"/>
      <c r="H10" s="215"/>
      <c r="I10" s="212"/>
    </row>
    <row r="11" spans="1:9" s="203" customFormat="1" ht="21.75">
      <c r="A11" s="216"/>
      <c r="B11" s="373" t="s">
        <v>285</v>
      </c>
      <c r="C11" s="373"/>
      <c r="D11" s="373"/>
      <c r="E11" s="373"/>
      <c r="F11" s="373"/>
      <c r="G11" s="373"/>
      <c r="H11" s="373"/>
      <c r="I11" s="216"/>
    </row>
  </sheetData>
  <sheetProtection/>
  <mergeCells count="9">
    <mergeCell ref="B11:H11"/>
    <mergeCell ref="A1:I1"/>
    <mergeCell ref="A2:I2"/>
    <mergeCell ref="A3:H3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กลุ่มงานเภสัชกรรม</cp:lastModifiedBy>
  <cp:lastPrinted>2013-10-07T03:47:13Z</cp:lastPrinted>
  <dcterms:created xsi:type="dcterms:W3CDTF">2003-12-22T02:02:12Z</dcterms:created>
  <dcterms:modified xsi:type="dcterms:W3CDTF">2023-09-19T07:28:40Z</dcterms:modified>
  <cp:category/>
  <cp:version/>
  <cp:contentType/>
  <cp:contentStatus/>
</cp:coreProperties>
</file>