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tabRatio="672" activeTab="0"/>
  </bookViews>
  <sheets>
    <sheet name="เบิกคลังยา_สอ" sheetId="1" r:id="rId1"/>
    <sheet name="ยาฉุกเฉิน" sheetId="2" r:id="rId2"/>
    <sheet name="เบิกยาน้ำ " sheetId="3" r:id="rId3"/>
    <sheet name="เบิกน้ำเกลือ" sheetId="4" r:id="rId4"/>
    <sheet name="VACCINE" sheetId="5" r:id="rId5"/>
    <sheet name="Vaccine66" sheetId="6" r:id="rId6"/>
    <sheet name="ยาสมุนไพรสูตรผสม" sheetId="7" r:id="rId7"/>
  </sheets>
  <definedNames>
    <definedName name="_xlnm.Print_Area" localSheetId="4">'VACCINE'!$A$1:$J$36</definedName>
    <definedName name="_xlnm.Print_Titles" localSheetId="0">'เบิกคลังยา_สอ'!$1:$3</definedName>
    <definedName name="_xlnm.Print_Titles" localSheetId="2">'เบิกยาน้ำ '!$1:$5</definedName>
  </definedNames>
  <calcPr fullCalcOnLoad="1"/>
</workbook>
</file>

<file path=xl/sharedStrings.xml><?xml version="1.0" encoding="utf-8"?>
<sst xmlns="http://schemas.openxmlformats.org/spreadsheetml/2006/main" count="561" uniqueCount="361">
  <si>
    <t>Metronidazole tab-200 mg</t>
  </si>
  <si>
    <t>Albendazole tab-200 mg</t>
  </si>
  <si>
    <t>Roxitromycin tab-150 mg</t>
  </si>
  <si>
    <t>Amoxycillin cap-500 mg</t>
  </si>
  <si>
    <t>Dicloxacillin cap-250 mg</t>
  </si>
  <si>
    <t>Norfloxacin tab-400 mg</t>
  </si>
  <si>
    <t>Cotrimoxazole susp(TM+SMZ=40+200 mg)</t>
  </si>
  <si>
    <t>Atenolol tab-50 mg</t>
  </si>
  <si>
    <t>Enalapril tab-5 mg</t>
  </si>
  <si>
    <t>Paracetamol tab-325 mg</t>
  </si>
  <si>
    <t>Paracetamol tab-500 mg</t>
  </si>
  <si>
    <t>Tramadol HCl cap-50 mg</t>
  </si>
  <si>
    <t>Dimenhydrinate inj-50 mg/ml-1 ml</t>
  </si>
  <si>
    <t>Dimenhydrinate tab-50 mg</t>
  </si>
  <si>
    <t>Clotrimazole cream-1%</t>
  </si>
  <si>
    <t>Calamine lotion</t>
  </si>
  <si>
    <t>Metformin tab-500 mg</t>
  </si>
  <si>
    <t>Prednisolone tab-5 mg</t>
  </si>
  <si>
    <t>Aludrox tab</t>
  </si>
  <si>
    <t>Hyoscine-N-Butyl Br inj-20 mg/ml</t>
  </si>
  <si>
    <t>Domperidone tab-10 mg</t>
  </si>
  <si>
    <t>Diclofenac sodium inj-25 mg/ml-3 ml</t>
  </si>
  <si>
    <t>Diclofenac sodium tab-25 mg</t>
  </si>
  <si>
    <t>Ibuprofen tab-200 mg</t>
  </si>
  <si>
    <t>Allopurinol tab-100 mg</t>
  </si>
  <si>
    <t>Colchicine tab-0.6 mg</t>
  </si>
  <si>
    <t>Amitryptyline HCl tab-10 mg</t>
  </si>
  <si>
    <t>Aminophylline tab-100 mg</t>
  </si>
  <si>
    <t>Salbutamol tab-2 mg</t>
  </si>
  <si>
    <t>Salbutamol nebules 2.5 mg /nebule</t>
  </si>
  <si>
    <t>Adrenaline inj-1 mg/ml-1 ml</t>
  </si>
  <si>
    <t>Dextromethorphan HBr tab-15 mg</t>
  </si>
  <si>
    <t>Chlorpheniramine inj-10 mg/ml-1 ml</t>
  </si>
  <si>
    <t>Vitamin B complex tab</t>
  </si>
  <si>
    <t>Folic acid tab-5 mg</t>
  </si>
  <si>
    <t>Multivitamin tab</t>
  </si>
  <si>
    <t>Vitamin C tab-100 mg</t>
  </si>
  <si>
    <t>Ferrous fumarate tab-200 mg</t>
  </si>
  <si>
    <t>Water for Injection</t>
  </si>
  <si>
    <t>Povidone Iodine</t>
  </si>
  <si>
    <t>Aromatic ammonia spirit</t>
  </si>
  <si>
    <t>Analgesic cream</t>
  </si>
  <si>
    <t>รายการ</t>
  </si>
  <si>
    <t>ขนาดบรรจุ</t>
  </si>
  <si>
    <t>100 เม็ด</t>
  </si>
  <si>
    <t>10 ml</t>
  </si>
  <si>
    <t>50 ml</t>
  </si>
  <si>
    <t>450 ml</t>
  </si>
  <si>
    <t>60 ml</t>
  </si>
  <si>
    <t>Chlorhexidine gluconate 4 %solution</t>
  </si>
  <si>
    <t>500 ml</t>
  </si>
  <si>
    <t>รหัส</t>
  </si>
  <si>
    <t>Brown mixt</t>
  </si>
  <si>
    <t>Carminative mixt</t>
  </si>
  <si>
    <t>180 ml</t>
  </si>
  <si>
    <t>120 ml</t>
  </si>
  <si>
    <t>M.O.M</t>
  </si>
  <si>
    <t>Benzyl benzoate-25%</t>
  </si>
  <si>
    <t>T-shampoo</t>
  </si>
  <si>
    <t>10 gm</t>
  </si>
  <si>
    <t>1000 ml</t>
  </si>
  <si>
    <t>1 ซอง</t>
  </si>
  <si>
    <t>100 ใบ</t>
  </si>
  <si>
    <t>Guaifenesin syrup(2G)</t>
  </si>
  <si>
    <t>Aludrox susp</t>
  </si>
  <si>
    <t>240 ml</t>
  </si>
  <si>
    <t>Chlorpheniramine syr-2 mg/5ml</t>
  </si>
  <si>
    <t>Domperidone syr-1 mg/ml</t>
  </si>
  <si>
    <t>30 ml</t>
  </si>
  <si>
    <t>Multivitamin syr</t>
  </si>
  <si>
    <t>Salbutamol syr-2 mg /5 ml</t>
  </si>
  <si>
    <t>vial</t>
  </si>
  <si>
    <t>amp</t>
  </si>
  <si>
    <t>ขวด</t>
  </si>
  <si>
    <t>5 gm</t>
  </si>
  <si>
    <t>5 ml</t>
  </si>
  <si>
    <t>20 ml</t>
  </si>
  <si>
    <t>Chloramphenicol ear drop-1%</t>
  </si>
  <si>
    <t>Chloramphenicol eye drop-0.5%</t>
  </si>
  <si>
    <t>แท่ง</t>
  </si>
  <si>
    <t>25 mg</t>
  </si>
  <si>
    <t>มัด(100 ชิ้น)</t>
  </si>
  <si>
    <t>ซองยา ขนาด 7x10 ซม.สีเขียว(สอ.)</t>
  </si>
  <si>
    <t>ถุงหูหิ้ว ขนาด 5x12"(ถุงสอ.)</t>
  </si>
  <si>
    <t>Propranolol tab-10 mg</t>
  </si>
  <si>
    <t>D-5-NSS inj</t>
  </si>
  <si>
    <t>D-5-NSS/2 inj</t>
  </si>
  <si>
    <t>Glucose 50 % inj</t>
  </si>
  <si>
    <t>NSS for injection</t>
  </si>
  <si>
    <t>NSS for  irrigate(ล้างแผล)</t>
  </si>
  <si>
    <t>Chlorpheniramine tab-4 mg=CPM</t>
  </si>
  <si>
    <t>Ipratropium Br 0.02 mg + Fenoteral HBr 0.05 mg/puf inhaler(Berodual inhaler)</t>
  </si>
  <si>
    <t>ยาสูตร Xanalin eye drop-5 ml</t>
  </si>
  <si>
    <r>
      <t xml:space="preserve">Triamcinolone 0.02 %= </t>
    </r>
    <r>
      <rPr>
        <sz val="12"/>
        <rFont val="Cordia New"/>
        <family val="2"/>
      </rPr>
      <t>TA 0.02%</t>
    </r>
  </si>
  <si>
    <r>
      <t xml:space="preserve">Triamcinolone 0.1 %= </t>
    </r>
    <r>
      <rPr>
        <sz val="12"/>
        <rFont val="Cordia New"/>
        <family val="2"/>
      </rPr>
      <t>TA 0.1%</t>
    </r>
  </si>
  <si>
    <t>ยาสูตร Hista-oph eye drop</t>
  </si>
  <si>
    <t>จำนวน</t>
  </si>
  <si>
    <t>คงเหลือ</t>
  </si>
  <si>
    <t>ขอเบิก</t>
  </si>
  <si>
    <t>ได้รับ</t>
  </si>
  <si>
    <t>Ethyl alcohol 70%</t>
  </si>
  <si>
    <t>Salbutamol inh-0.1 mg/dose-200 doses</t>
  </si>
  <si>
    <t>Lidocaine inj 2%  (Xylocaine)</t>
  </si>
  <si>
    <t>ORS (GPO)</t>
  </si>
  <si>
    <t>หลอด</t>
  </si>
  <si>
    <t xml:space="preserve">Isosorbide dinitrate tab-10 mg. </t>
  </si>
  <si>
    <t>Gemfibrozil cap(300 mg)</t>
  </si>
  <si>
    <t>ยาหม่องไพล</t>
  </si>
  <si>
    <t>Paracetamol syrup,60ml</t>
  </si>
  <si>
    <t>Glipizide tab-5mg</t>
  </si>
  <si>
    <t>Aspirin tab gr I (81 mg)</t>
  </si>
  <si>
    <t>100 ml</t>
  </si>
  <si>
    <t>Doxazosin tab-4 mg</t>
  </si>
  <si>
    <t>เพิ่มตาม อต.0027.105/059 18/10/53</t>
  </si>
  <si>
    <t>ถุงหูหิ้ว ขนาด 7x15"(ถุงสอ.)</t>
  </si>
  <si>
    <t>NSS</t>
  </si>
  <si>
    <t>50ml</t>
  </si>
  <si>
    <t>Losartan tab-50mg</t>
  </si>
  <si>
    <t>Omeprazole cap-20mg</t>
  </si>
  <si>
    <t>Pioglitazone tab-30mg (UTmos=Actos L.)</t>
  </si>
  <si>
    <t>ครีมพลู-10 gm.</t>
  </si>
  <si>
    <t>ครีมเสลดพังพอน- 10 gm.</t>
  </si>
  <si>
    <t>คาลาไมน์พลู -60 ml.</t>
  </si>
  <si>
    <t>ชารางจืด.</t>
  </si>
  <si>
    <t>เถาวัลย์เปรียง.</t>
  </si>
  <si>
    <t>ยาอมมะแว้ง 20 เม็ด.รสบ๊วย</t>
  </si>
  <si>
    <t>ยาหม่องเสลดพังพอน-12 gm.</t>
  </si>
  <si>
    <t>เสลดพังพอนกลีเซอรีน 15 ml.</t>
  </si>
  <si>
    <t>ยาแคปซูลเพชรสังฆาต.</t>
  </si>
  <si>
    <t>ฟ้าทะลายโจรแคปซูล.</t>
  </si>
  <si>
    <t>ยาแก้ไอมะขามป้อม-60ml</t>
  </si>
  <si>
    <t>กล่อง 20 ซอง</t>
  </si>
  <si>
    <t>ขวด 100 เม็ด</t>
  </si>
  <si>
    <t>กล่อง 100 เม็ด</t>
  </si>
  <si>
    <t>Amlodipine tab(5mg) =AMLOC</t>
  </si>
  <si>
    <t xml:space="preserve">น้ำมันไพล ขวดเล็ก-30 ซีซี </t>
  </si>
  <si>
    <t>ซองใส comp 9*13 ซม.</t>
  </si>
  <si>
    <t>ซองใส comp 15*23 ซม.</t>
  </si>
  <si>
    <t>ซองสีชา comp 9*13 ซม.</t>
  </si>
  <si>
    <t>กก</t>
  </si>
  <si>
    <t>ที่.......................</t>
  </si>
  <si>
    <t>วันที่ ............</t>
  </si>
  <si>
    <t>เดือน................พศ..................</t>
  </si>
  <si>
    <t>เรื่อง</t>
  </si>
  <si>
    <t>ขอเบิกวัคซีนสร้างเสริมภูมิคุ้มโรค</t>
  </si>
  <si>
    <t>เรียน</t>
  </si>
  <si>
    <t>หัวหน้ากลุ่มงานเภสัชกรรม</t>
  </si>
  <si>
    <t>กลุ่ม</t>
  </si>
  <si>
    <t>วัคซีน</t>
  </si>
  <si>
    <t>ผลการให้วัคซีนเดือน..................ที่ผ่านมา</t>
  </si>
  <si>
    <t>เป้าหมาย</t>
  </si>
  <si>
    <t>จำนวนวัคซีน(ขวด)</t>
  </si>
  <si>
    <t>จำนวนผู้รับ</t>
  </si>
  <si>
    <t>จำนวนวัคซีน</t>
  </si>
  <si>
    <t>อัตราการสูญเสีย</t>
  </si>
  <si>
    <t>(คน)</t>
  </si>
  <si>
    <t>ที่ต้องการใช้</t>
  </si>
  <si>
    <t>ยอดคงเหลือยกมา</t>
  </si>
  <si>
    <t>ที่ขอเบิก</t>
  </si>
  <si>
    <t>บริการ(คน)</t>
  </si>
  <si>
    <t>ที่เปิดใช้(ขวด)</t>
  </si>
  <si>
    <t>B150200-014</t>
  </si>
  <si>
    <t>B150200-015</t>
  </si>
  <si>
    <t>HB -2 dose-Routine</t>
  </si>
  <si>
    <t>เด็กแรกเกิด</t>
  </si>
  <si>
    <t>ถึง</t>
  </si>
  <si>
    <t>B150200-018</t>
  </si>
  <si>
    <t>DTP -10 dose-Routine</t>
  </si>
  <si>
    <t>5ปี</t>
  </si>
  <si>
    <t>B150200-016</t>
  </si>
  <si>
    <t>OPV-20 dose-Routine</t>
  </si>
  <si>
    <t>B150200-027</t>
  </si>
  <si>
    <t>B150200-020</t>
  </si>
  <si>
    <t>หญิงตั้งครรภ์</t>
  </si>
  <si>
    <t>B150200-019</t>
  </si>
  <si>
    <t>dT-10 dose-หญิงตั้งครรภ์</t>
  </si>
  <si>
    <t>B150200-022</t>
  </si>
  <si>
    <t>MMR -10 dose-ป1+น้ำกลั่น</t>
  </si>
  <si>
    <t>นักเรียน ป.1</t>
  </si>
  <si>
    <t>B150200-023</t>
  </si>
  <si>
    <t>BCG -10 dose-ป1</t>
  </si>
  <si>
    <t>B150200-024</t>
  </si>
  <si>
    <t>OPV-20 dose-ป1</t>
  </si>
  <si>
    <t>B150200-025</t>
  </si>
  <si>
    <t>dT-10 dose-ป1</t>
  </si>
  <si>
    <t>นักเรียนป.6</t>
  </si>
  <si>
    <t>B150200-026</t>
  </si>
  <si>
    <t>dT-10 dose-ป6</t>
  </si>
  <si>
    <t>หมายเหตุ</t>
  </si>
  <si>
    <t>1.จำนวนที่ขอเบิก =</t>
  </si>
  <si>
    <t>จำนวนวัคซีนที่ต้องการใช้-ยอดคงเหลือยกมา</t>
  </si>
  <si>
    <t>2.อัตราการสูญเสีย =</t>
  </si>
  <si>
    <t>จำนวนวัคซีนที่เปิดใช้(โด๊ส)-จำนวนผู้มารับบริการx100</t>
  </si>
  <si>
    <t>จำนวนวัคซีนที่เปิดใช้(โด๊ส)</t>
  </si>
  <si>
    <t>3.จำนวนวัคซีนเปิดใช้ =</t>
  </si>
  <si>
    <t>จำนวนขวดxขนาดบรรจุต่อขวด</t>
  </si>
  <si>
    <t>ขอแสดงความนับถือ</t>
  </si>
  <si>
    <t>(...............................................................................)</t>
  </si>
  <si>
    <t>ตำแหน่ง.........................................................................................</t>
  </si>
  <si>
    <t>สถานีอนามัย.............................</t>
  </si>
  <si>
    <t>B150200-033</t>
  </si>
  <si>
    <t>DTP-HB -10 dose-Routine</t>
  </si>
  <si>
    <t>B150200-032</t>
  </si>
  <si>
    <t>JE(Beijjing)-0.5ml/ 2 dose-Routine</t>
  </si>
  <si>
    <t>JE (Nakayama)-1ml/2 dose-Routine</t>
  </si>
  <si>
    <t>MMR -1 dose-Routine+น้ำกลั่น</t>
  </si>
  <si>
    <r>
      <t>BCG -</t>
    </r>
    <r>
      <rPr>
        <b/>
        <sz val="12"/>
        <rFont val="Browallia New"/>
        <family val="2"/>
      </rPr>
      <t>10 dose-Routine+น้ำกลั่น</t>
    </r>
  </si>
  <si>
    <t>ข้อมูลการเบิกวัคซีน เดือน..............................</t>
  </si>
  <si>
    <r>
      <t xml:space="preserve"> ด้วย สถานีอนามัย................................................</t>
    </r>
    <r>
      <rPr>
        <sz val="12"/>
        <rFont val="Browallia New"/>
        <family val="2"/>
      </rPr>
      <t xml:space="preserve"> ขอเบิกวัคซีนต่างๆ ดังนี้</t>
    </r>
  </si>
  <si>
    <t>Mepivacaine HCl 2%+Epi inj-1:100,000-1.8 ml(Scandonest2%) =ยาชาทำฟัน</t>
  </si>
  <si>
    <t>diphtheria-Tetanus vaccine(dT-adult type)-0.5 ml/1 dose-1 dose/ขวด</t>
  </si>
  <si>
    <t>Erythromycin syr-125mg/5ml-60 ml.</t>
  </si>
  <si>
    <t>หลอด 25 gm</t>
  </si>
  <si>
    <t>Sulfadiazine cream-1%</t>
  </si>
  <si>
    <t>Dicloxacillin syr -62.5mg/5ml-60ml</t>
  </si>
  <si>
    <t>Clotrimazole vag suppo-100 mg.</t>
  </si>
  <si>
    <t>Hyoscine-N-Butyl Br tab-10 mg (Buscopan)</t>
  </si>
  <si>
    <t>Hydroxyzine tab-10 mg (Atarax)</t>
  </si>
  <si>
    <r>
      <t xml:space="preserve">Phenytoin sodium cap-100 mg </t>
    </r>
    <r>
      <rPr>
        <sz val="14"/>
        <color indexed="10"/>
        <rFont val="Cordia New"/>
        <family val="2"/>
      </rPr>
      <t>เบิกกรณีมี case ใช้</t>
    </r>
  </si>
  <si>
    <t>Propylthiouracil tab-50 mg (PTU)</t>
  </si>
  <si>
    <t>Simvastatin tab(20mg)</t>
  </si>
  <si>
    <t>Simethicone tab-80 mg (Air-x)</t>
  </si>
  <si>
    <t xml:space="preserve">Ipratropium Br 0.5 mg + Fenoteral HBr 1.25 mg4/ml solution(Berodual forte) </t>
  </si>
  <si>
    <t>ที่</t>
  </si>
  <si>
    <t>50% Glucose inj.</t>
  </si>
  <si>
    <t>ให้สต็อกได้</t>
  </si>
  <si>
    <t>Hydralazine HCl tab-25 mg</t>
  </si>
  <si>
    <t>1.5 ด.</t>
  </si>
  <si>
    <t>2 ด.</t>
  </si>
  <si>
    <t>จำนวนเบิก</t>
  </si>
  <si>
    <t>อัตราการใช้</t>
  </si>
  <si>
    <t>ของ รพ.สต.……หาดกรวด………ว/ด/ป ที่เขียนเบิก………..…..……</t>
  </si>
  <si>
    <t>ของ รพ.สต.……หาดกรวด……ว/ด/ป ที่เขียนเบิก………..…..……</t>
  </si>
  <si>
    <t>แบบฟอร์มการเบิกเวชภัณฑ์(งานคลัง) จากโรงพยาบาลอุตรดิตถ์    ( เบิกคลังใหญ่)</t>
  </si>
  <si>
    <t>แบบฟอร์มการเบิกเวชภัณฑ์(งานคลัง) จากโรงพยาบาลอุตรดิตถ์    ( เบิกห้องผลิตยาน้ำ)</t>
  </si>
  <si>
    <t>(เฉพาะแพทย์สั่งจ่าย)</t>
  </si>
  <si>
    <t>เพิ่มตามหนังสือ อต.0032.102.3(3)/14  6  กุมภาพันธ์ 57</t>
  </si>
  <si>
    <t>Gentian violet 5-10 ml</t>
  </si>
  <si>
    <t>5-10 ml</t>
  </si>
  <si>
    <t>เบิกที่งานยาน้ำ</t>
  </si>
  <si>
    <t>10  ml</t>
  </si>
  <si>
    <t>เพิ่มตามหนังสือ อต.0032.102.3(3)/14  6  กุมภาพันธ์ 58</t>
  </si>
  <si>
    <t>เบิกผ่านเภสัชประจำรพสต</t>
  </si>
  <si>
    <t>เม็ด</t>
  </si>
  <si>
    <t>Aspirin tab gr V(325 mg) เบิกกรณีมี case ใช้</t>
  </si>
  <si>
    <t>Merislon tab-5 mg</t>
  </si>
  <si>
    <t>Water for Injection ผสมยา</t>
  </si>
  <si>
    <t>NSS inj 10 cc ไว้ Flash สายIV</t>
  </si>
  <si>
    <t xml:space="preserve">NSS หยอดจมูก </t>
  </si>
  <si>
    <t>Senokot tab (Senosides 7.5 mg)</t>
  </si>
  <si>
    <t>Propranolol tab-40 mg  เบิกกรณีมี case ใช้</t>
  </si>
  <si>
    <t>Hydrochlorothiazide tab-25 mg (HCTZ)</t>
  </si>
  <si>
    <t>Isosorbide dinitrate tab-5 mg  อมใต้ลิ้น</t>
  </si>
  <si>
    <t>Amoxycillin susp-250 mg/5 ml</t>
  </si>
  <si>
    <t>60 gm</t>
  </si>
  <si>
    <t>Hydrogen peroxide ใช้แช่ tracheostomy</t>
  </si>
  <si>
    <t>Hydrogen peroxide ใช้ทำแผล</t>
  </si>
  <si>
    <t>Dexamethasone inj 4mg/ml</t>
  </si>
  <si>
    <t>0.1% Kenalog oral paste</t>
  </si>
  <si>
    <t>Furosemide tab-40 mg เบิกกรณีมี case ใช้</t>
  </si>
  <si>
    <t xml:space="preserve">Calcium carbonate tab 1500mg </t>
  </si>
  <si>
    <t>ซองซิปใส Comp 20*30 ซม. ขนาดพิเศษ</t>
  </si>
  <si>
    <t>pack</t>
  </si>
  <si>
    <t>(ใช้ในรถฉุกเฉินของ รพ.สต. เท่านั้น จะต้องมีการหมุนเวียนยาก่อนหมดอายุ 7 เดือน )</t>
  </si>
  <si>
    <r>
      <t xml:space="preserve">Isosorbide dinitrate tab-5 mg  </t>
    </r>
    <r>
      <rPr>
        <sz val="14"/>
        <color indexed="10"/>
        <rFont val="Cordia New"/>
        <family val="2"/>
      </rPr>
      <t>อมใต้ลิ้น</t>
    </r>
  </si>
  <si>
    <t>หากใช้ไป นำยาจากชั้น NCD มาเติม</t>
  </si>
  <si>
    <t>Potassium iodine 0.15 mg+Folic acid 0.4 mg+Iron 60.81 mg (TRIFERDINE)</t>
  </si>
  <si>
    <t>เบิกใช้ตามจำนวน case ตั้งครรภ์ที่มีอยู่ในพื้นที่</t>
  </si>
  <si>
    <t xml:space="preserve">Alcohol Hand Scrub </t>
  </si>
  <si>
    <t>ยาเหลืองปิดสมุทร 400 mg/cap</t>
  </si>
  <si>
    <t>Bisacodyl tab-5 mg เบิกกรณีมีเคสใช้</t>
  </si>
  <si>
    <t>Cotrimoxazole tab(TM+SMZ=80+400 mg) เบิกกรณีมีเคสใช้</t>
  </si>
  <si>
    <t>Sodamint  (Sodium bicarbonate 300 mg) โรคไต เบิกกรณีมีเคสใช้</t>
  </si>
  <si>
    <t>Theophylline tab-200 mg เบิกกรณีมีเคสใช้</t>
  </si>
  <si>
    <t>Clopidogrel tab-75 mg(L.)  มีใช้ 2 คน เบิกกรณีมีเคสใช้</t>
  </si>
  <si>
    <r>
      <t xml:space="preserve">cavedilol  6.25 tab  </t>
    </r>
    <r>
      <rPr>
        <sz val="14"/>
        <color indexed="10"/>
        <rFont val="Cordia New"/>
        <family val="2"/>
      </rPr>
      <t>เบิกเมื่อมี case ใช้</t>
    </r>
  </si>
  <si>
    <t xml:space="preserve"> Levothyroxine sod.tab-0.1 mg (eltroxin) เบิกเมื่อมีเคสใช้</t>
  </si>
  <si>
    <t>Prazosin HCl tab-1 mg เบิกเมื่อมีเคสใช้</t>
  </si>
  <si>
    <t>M.ammon carb  เบิกเมื่อมีเคสใช้</t>
  </si>
  <si>
    <t>5%LCD in TA เบิกเมื่อมีเคสใช้</t>
  </si>
  <si>
    <t>ELP ยาระบาย  เบิกเมื่อมีเคสใช้</t>
  </si>
  <si>
    <t>Kaopectal แก้ท้องเสีย  เบิกเมื่อมีเคสใช้</t>
  </si>
  <si>
    <t>Urea-10% in TA  เบิกเมื่อมีเคสใช้</t>
  </si>
  <si>
    <t>ขวดพลาสติก 120 มล.  เบิกเมื่อมีเคสใช้</t>
  </si>
  <si>
    <t>ขวดพลาสติก 60 มล.  เบิกเมื่อมีเคสใช้</t>
  </si>
  <si>
    <t>ทิงเจอร์เสลดพังพอน-30 ml  เบิกเมื่อมีเคสใช้</t>
  </si>
  <si>
    <t>Vitamin B complex inj-1 ml เบิกเมื่อมีเคสใช้</t>
  </si>
  <si>
    <t>Omeprazole inj 40 mg/vial ผสม SWFI 10 cc เบิกเมื่อมีเคสใช้</t>
  </si>
  <si>
    <t>D-10-NSS/2 inj</t>
  </si>
  <si>
    <t>ตาม Guideline Hypogly</t>
  </si>
  <si>
    <t>แบบฟอร์มการเบิกเวชภัณฑ์จากโรงพยาบาลอุตรดิตถ์    ( เบิกห้องผลิตน้ำเกลือ)</t>
  </si>
  <si>
    <t xml:space="preserve">แบบฟอร์มการเบิกเวชภัณฑ์(งานคลังยา) จากโรงพยาบาลอุตรดิตถ์     </t>
  </si>
  <si>
    <t>ยาขมิ้นชันแคปซูล-500 mg (รพ.พิชัย)</t>
  </si>
  <si>
    <t>0.2% Povidone-iodine</t>
  </si>
  <si>
    <t>เบิกเฉพาะรพ.สต.ที่มี unit ฟันเท่านั้น</t>
  </si>
  <si>
    <t>ปรับปรุงเมื่อ 14/11/65</t>
  </si>
  <si>
    <r>
      <t xml:space="preserve">แบบฟอร์มการเบิกเวชภัณฑ์จากโรงพยาบาลอุตรดิตถ์  </t>
    </r>
    <r>
      <rPr>
        <b/>
        <sz val="14"/>
        <color indexed="10"/>
        <rFont val="Cordia New"/>
        <family val="2"/>
      </rPr>
      <t xml:space="preserve">  ( เบิกจากกลุ่มงานแพทย์แผนไทย ยังไม่อนุญาตให้เบิกจนกว่าจะแจ้งให้ทราบ)</t>
    </r>
  </si>
  <si>
    <t>1 เดือน</t>
  </si>
  <si>
    <t>แคปซูล</t>
  </si>
  <si>
    <t>ยาธาตุอบเชย</t>
  </si>
  <si>
    <t>ยาสหัสธารา</t>
  </si>
  <si>
    <t xml:space="preserve">ลงชื่อตัวบรรจง          ผู้เบิก………………………...…………..    </t>
  </si>
  <si>
    <t>ของ รพ.สต.……..........................……ว/ด/ป ที่เขียนเบิก………..…..……</t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</si>
  <si>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</si>
  <si>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ที่………………………………..</t>
  </si>
  <si>
    <t xml:space="preserve"> หน่วยบริการ (รพ.สต./ฝ่าย)......................................................</t>
  </si>
  <si>
    <t xml:space="preserve">                 วันที่............เดือน.......................................พ.ศ........................  </t>
  </si>
  <si>
    <t>เรื่อง  ขอเบิกวัคซีนในงานสร้างเสริมภูมิคุ้มกันโรค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</si>
  <si>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</si>
  <si>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</si>
  <si>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กลุ่ม
เป้าหมาย</t>
  </si>
  <si>
    <t>ข้อมูลการเบิกวัคซีน เดือน..........................</t>
  </si>
  <si>
    <t>ผลการให้วัคซีนเดือน.......................... ที่ผ่านมา</t>
  </si>
  <si>
    <t>เป้าหมาย
(คน)</t>
  </si>
  <si>
    <t>จำนวนวัคซีน (ขวด/หลอด)</t>
  </si>
  <si>
    <t>จำนวนผู้รับบริการ (คน)</t>
  </si>
  <si>
    <t>จำนวนวัคซีน
ที่เปิดใช้ 
(ขวด/หลอด)</t>
  </si>
  <si>
    <t>อัตราสูญเสีย
(ร้อยละ)</t>
  </si>
  <si>
    <t>ยอดคงเหลือ
ยกมา</t>
  </si>
  <si>
    <t>เด็กแรกเกิด 
ถึง 5 ปี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</si>
  <si>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</si>
  <si>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</si>
  <si>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</si>
  <si>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</si>
  <si>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</si>
  <si>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</si>
  <si>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</si>
  <si>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</si>
  <si>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</si>
  <si>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</si>
  <si>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</si>
  <si>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</si>
  <si>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</si>
  <si>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</si>
  <si>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</si>
  <si>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</si>
  <si>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</si>
  <si>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</si>
  <si>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</si>
  <si>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</si>
  <si>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t>นักเรียนหญิง
ป.5</t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</si>
  <si>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</si>
  <si>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t>นักเรียน ป.6</t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</si>
  <si>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</si>
  <si>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</si>
  <si>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</si>
  <si>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t>คลินิกวัคซีนผู้ใหญ่</t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</si>
  <si>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</si>
  <si>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</si>
  <si>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</si>
  <si>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</si>
  <si>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</si>
  <si>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</si>
  <si>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</si>
  <si>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 xml:space="preserve">Atorvastatin tab-40 mg </t>
  </si>
  <si>
    <t>Manidipine tab-20 mg</t>
  </si>
  <si>
    <t>ซอง</t>
  </si>
  <si>
    <t>ปรับปรุงเมื่อ  27/1/67</t>
  </si>
  <si>
    <t>Hydralazine HCl tab-10 mg ยาความดัน</t>
  </si>
  <si>
    <t>ปรับปรุงเมื่อ 27/1/67</t>
  </si>
  <si>
    <t>ลงชื่อตัวบรรจง      นางกัญญาณัฐ บุญไทย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</si>
</sst>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_-* #,##0_-;\-* #,##0_-;_-* &quot;-&quot;??_-;_-@_-"/>
    <numFmt numFmtId="200" formatCode="_-* #,##0.0_-;\-* #,##0.0_-;_-* &quot;-&quot;??_-;_-@_-"/>
    <numFmt numFmtId="201" formatCode="#,##0.0_ ;\-#,##0.0\ "/>
  </numFmts>
  <fonts count="75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10"/>
      <name val="Cordia Ne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05"/>
      <color indexed="8"/>
      <name val="Tahoma"/>
      <family val="2"/>
    </font>
    <font>
      <sz val="14"/>
      <name val="AngsanaUPC"/>
      <family val="1"/>
    </font>
    <font>
      <sz val="7"/>
      <name val="Tahoma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1"/>
      <name val="AngsanaUPC"/>
      <family val="1"/>
    </font>
    <font>
      <b/>
      <sz val="11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0"/>
      <name val="Cordia New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sz val="12"/>
      <name val="Times New Roman"/>
      <family val="1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6"/>
      <color indexed="8"/>
      <name val="TH SarabunPSK"/>
      <family val="2"/>
    </font>
    <font>
      <sz val="13"/>
      <color indexed="55"/>
      <name val="TH SarabunPSK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4"/>
      <color rgb="FFFF0000"/>
      <name val="Cordia New"/>
      <family val="2"/>
    </font>
    <font>
      <sz val="16"/>
      <color theme="1"/>
      <name val="TH SarabunPSK"/>
      <family val="2"/>
    </font>
    <font>
      <sz val="13"/>
      <color theme="0" tint="-0.24997000396251678"/>
      <name val="TH SarabunPSK"/>
      <family val="2"/>
    </font>
    <font>
      <sz val="8"/>
      <color rgb="FFFF0000"/>
      <name val="Tahoma"/>
      <family val="2"/>
    </font>
    <font>
      <sz val="12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left" shrinkToFit="1"/>
    </xf>
    <xf numFmtId="0" fontId="15" fillId="0" borderId="24" xfId="0" applyFont="1" applyBorder="1" applyAlignment="1">
      <alignment horizontal="left" wrapText="1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28" xfId="0" applyFont="1" applyBorder="1" applyAlignment="1">
      <alignment wrapText="1"/>
    </xf>
    <xf numFmtId="0" fontId="18" fillId="0" borderId="2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24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23" xfId="0" applyFont="1" applyBorder="1" applyAlignment="1" applyProtection="1">
      <alignment/>
      <protection locked="0"/>
    </xf>
    <xf numFmtId="0" fontId="6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70" fillId="0" borderId="23" xfId="0" applyFont="1" applyFill="1" applyBorder="1" applyAlignment="1" applyProtection="1">
      <alignment wrapText="1"/>
      <protection locked="0"/>
    </xf>
    <xf numFmtId="0" fontId="70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23" xfId="0" applyFont="1" applyBorder="1" applyAlignment="1" applyProtection="1">
      <alignment vertical="justify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2" fillId="32" borderId="23" xfId="0" applyFont="1" applyFill="1" applyBorder="1" applyAlignment="1" applyProtection="1">
      <alignment vertical="justify" wrapText="1"/>
      <protection locked="0"/>
    </xf>
    <xf numFmtId="0" fontId="2" fillId="32" borderId="23" xfId="0" applyFont="1" applyFill="1" applyBorder="1" applyAlignment="1" applyProtection="1">
      <alignment vertical="justify"/>
      <protection locked="0"/>
    </xf>
    <xf numFmtId="0" fontId="2" fillId="32" borderId="23" xfId="0" applyFont="1" applyFill="1" applyBorder="1" applyAlignment="1" applyProtection="1">
      <alignment/>
      <protection locked="0"/>
    </xf>
    <xf numFmtId="0" fontId="2" fillId="32" borderId="23" xfId="0" applyFont="1" applyFill="1" applyBorder="1" applyAlignment="1" applyProtection="1">
      <alignment horizontal="center" vertical="justify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left" vertical="justify" wrapText="1"/>
      <protection locked="0"/>
    </xf>
    <xf numFmtId="0" fontId="2" fillId="0" borderId="23" xfId="0" applyFont="1" applyFill="1" applyBorder="1" applyAlignment="1" applyProtection="1">
      <alignment horizontal="left" vertical="justify"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vertical="justify" wrapText="1"/>
      <protection locked="0"/>
    </xf>
    <xf numFmtId="0" fontId="2" fillId="0" borderId="23" xfId="0" applyFont="1" applyFill="1" applyBorder="1" applyAlignment="1" applyProtection="1">
      <alignment vertical="justify"/>
      <protection locked="0"/>
    </xf>
    <xf numFmtId="0" fontId="2" fillId="0" borderId="0" xfId="0" applyFont="1" applyFill="1" applyAlignment="1" applyProtection="1">
      <alignment vertical="justify"/>
      <protection locked="0"/>
    </xf>
    <xf numFmtId="0" fontId="2" fillId="0" borderId="23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right" vertical="justify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0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 vertical="justify"/>
      <protection/>
    </xf>
    <xf numFmtId="0" fontId="2" fillId="32" borderId="23" xfId="0" applyFont="1" applyFill="1" applyBorder="1" applyAlignment="1" applyProtection="1">
      <alignment vertical="justify"/>
      <protection/>
    </xf>
    <xf numFmtId="0" fontId="4" fillId="32" borderId="23" xfId="0" applyFont="1" applyFill="1" applyBorder="1" applyAlignment="1" applyProtection="1">
      <alignment horizontal="right" vertical="justify"/>
      <protection/>
    </xf>
    <xf numFmtId="0" fontId="4" fillId="0" borderId="23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right" vertical="justify"/>
      <protection/>
    </xf>
    <xf numFmtId="0" fontId="2" fillId="0" borderId="23" xfId="0" applyFont="1" applyFill="1" applyBorder="1" applyAlignment="1" applyProtection="1">
      <alignment vertical="justify"/>
      <protection/>
    </xf>
    <xf numFmtId="0" fontId="4" fillId="0" borderId="23" xfId="0" applyFont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 horizontal="righ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0" fillId="0" borderId="4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71" fillId="0" borderId="23" xfId="0" applyFont="1" applyBorder="1" applyAlignment="1">
      <alignment/>
    </xf>
    <xf numFmtId="0" fontId="71" fillId="0" borderId="23" xfId="0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33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33" borderId="0" xfId="0" applyFont="1" applyFill="1" applyAlignment="1" applyProtection="1">
      <alignment horizontal="right"/>
      <protection locked="0"/>
    </xf>
    <xf numFmtId="0" fontId="26" fillId="33" borderId="0" xfId="0" applyFont="1" applyFill="1" applyAlignment="1" applyProtection="1">
      <alignment horizontal="left"/>
      <protection locked="0"/>
    </xf>
    <xf numFmtId="43" fontId="26" fillId="0" borderId="0" xfId="39" applyFont="1" applyAlignment="1" applyProtection="1">
      <alignment/>
      <protection locked="0"/>
    </xf>
    <xf numFmtId="0" fontId="28" fillId="33" borderId="12" xfId="0" applyFont="1" applyFill="1" applyBorder="1" applyAlignment="1" applyProtection="1">
      <alignment horizontal="center" vertical="center" wrapText="1"/>
      <protection locked="0"/>
    </xf>
    <xf numFmtId="0" fontId="28" fillId="33" borderId="13" xfId="0" applyFont="1" applyFill="1" applyBorder="1" applyAlignment="1" applyProtection="1">
      <alignment horizontal="center" vertical="center" wrapText="1"/>
      <protection locked="0"/>
    </xf>
    <xf numFmtId="0" fontId="28" fillId="33" borderId="42" xfId="0" applyFont="1" applyFill="1" applyBorder="1" applyAlignment="1" applyProtection="1">
      <alignment horizontal="center" vertical="center" wrapText="1"/>
      <protection locked="0"/>
    </xf>
    <xf numFmtId="0" fontId="26" fillId="33" borderId="43" xfId="0" applyFont="1" applyFill="1" applyBorder="1" applyAlignment="1" applyProtection="1">
      <alignment/>
      <protection locked="0"/>
    </xf>
    <xf numFmtId="199" fontId="26" fillId="34" borderId="44" xfId="33" applyNumberFormat="1" applyFont="1" applyFill="1" applyBorder="1" applyAlignment="1" applyProtection="1">
      <alignment horizontal="center"/>
      <protection locked="0"/>
    </xf>
    <xf numFmtId="199" fontId="26" fillId="33" borderId="45" xfId="33" applyNumberFormat="1" applyFont="1" applyFill="1" applyBorder="1" applyAlignment="1" applyProtection="1">
      <alignment horizontal="center"/>
      <protection/>
    </xf>
    <xf numFmtId="199" fontId="26" fillId="34" borderId="46" xfId="33" applyNumberFormat="1" applyFont="1" applyFill="1" applyBorder="1" applyAlignment="1" applyProtection="1">
      <alignment horizontal="center"/>
      <protection locked="0"/>
    </xf>
    <xf numFmtId="199" fontId="26" fillId="33" borderId="47" xfId="33" applyNumberFormat="1" applyFont="1" applyFill="1" applyBorder="1" applyAlignment="1" applyProtection="1">
      <alignment horizontal="center"/>
      <protection/>
    </xf>
    <xf numFmtId="200" fontId="26" fillId="34" borderId="48" xfId="33" applyNumberFormat="1" applyFont="1" applyFill="1" applyBorder="1" applyAlignment="1" applyProtection="1">
      <alignment horizontal="center"/>
      <protection locked="0"/>
    </xf>
    <xf numFmtId="201" fontId="26" fillId="33" borderId="49" xfId="33" applyNumberFormat="1" applyFont="1" applyFill="1" applyBorder="1" applyAlignment="1" applyProtection="1">
      <alignment horizontal="center"/>
      <protection/>
    </xf>
    <xf numFmtId="0" fontId="26" fillId="33" borderId="50" xfId="0" applyFont="1" applyFill="1" applyBorder="1" applyAlignment="1" applyProtection="1">
      <alignment/>
      <protection locked="0"/>
    </xf>
    <xf numFmtId="199" fontId="26" fillId="34" borderId="51" xfId="33" applyNumberFormat="1" applyFont="1" applyFill="1" applyBorder="1" applyAlignment="1" applyProtection="1">
      <alignment horizontal="center"/>
      <protection locked="0"/>
    </xf>
    <xf numFmtId="199" fontId="26" fillId="34" borderId="45" xfId="33" applyNumberFormat="1" applyFont="1" applyFill="1" applyBorder="1" applyAlignment="1" applyProtection="1">
      <alignment horizontal="center"/>
      <protection locked="0"/>
    </xf>
    <xf numFmtId="199" fontId="26" fillId="33" borderId="52" xfId="39" applyNumberFormat="1" applyFont="1" applyFill="1" applyBorder="1" applyAlignment="1" applyProtection="1">
      <alignment horizontal="center"/>
      <protection/>
    </xf>
    <xf numFmtId="199" fontId="26" fillId="34" borderId="53" xfId="33" applyNumberFormat="1" applyFont="1" applyFill="1" applyBorder="1" applyAlignment="1" applyProtection="1">
      <alignment horizontal="center"/>
      <protection locked="0"/>
    </xf>
    <xf numFmtId="201" fontId="26" fillId="33" borderId="47" xfId="33" applyNumberFormat="1" applyFont="1" applyFill="1" applyBorder="1" applyAlignment="1" applyProtection="1">
      <alignment horizontal="center"/>
      <protection/>
    </xf>
    <xf numFmtId="0" fontId="26" fillId="33" borderId="54" xfId="0" applyFont="1" applyFill="1" applyBorder="1" applyAlignment="1" applyProtection="1">
      <alignment/>
      <protection locked="0"/>
    </xf>
    <xf numFmtId="200" fontId="29" fillId="33" borderId="55" xfId="39" applyNumberFormat="1" applyFont="1" applyFill="1" applyBorder="1" applyAlignment="1" applyProtection="1">
      <alignment horizontal="center"/>
      <protection/>
    </xf>
    <xf numFmtId="199" fontId="29" fillId="33" borderId="45" xfId="39" applyNumberFormat="1" applyFont="1" applyFill="1" applyBorder="1" applyAlignment="1" applyProtection="1">
      <alignment horizontal="center"/>
      <protection/>
    </xf>
    <xf numFmtId="0" fontId="26" fillId="33" borderId="56" xfId="0" applyFont="1" applyFill="1" applyBorder="1" applyAlignment="1" applyProtection="1">
      <alignment/>
      <protection locked="0"/>
    </xf>
    <xf numFmtId="0" fontId="26" fillId="33" borderId="43" xfId="0" applyFont="1" applyFill="1" applyBorder="1" applyAlignment="1" applyProtection="1">
      <alignment vertical="center"/>
      <protection locked="0"/>
    </xf>
    <xf numFmtId="199" fontId="26" fillId="34" borderId="44" xfId="33" applyNumberFormat="1" applyFont="1" applyFill="1" applyBorder="1" applyAlignment="1" applyProtection="1">
      <alignment horizontal="center" vertical="center"/>
      <protection locked="0"/>
    </xf>
    <xf numFmtId="199" fontId="26" fillId="33" borderId="46" xfId="33" applyNumberFormat="1" applyFont="1" applyFill="1" applyBorder="1" applyAlignment="1" applyProtection="1">
      <alignment horizontal="center" vertical="center"/>
      <protection/>
    </xf>
    <xf numFmtId="199" fontId="26" fillId="34" borderId="46" xfId="33" applyNumberFormat="1" applyFont="1" applyFill="1" applyBorder="1" applyAlignment="1" applyProtection="1">
      <alignment horizontal="center" vertical="center"/>
      <protection locked="0"/>
    </xf>
    <xf numFmtId="199" fontId="26" fillId="33" borderId="57" xfId="39" applyNumberFormat="1" applyFont="1" applyFill="1" applyBorder="1" applyAlignment="1" applyProtection="1">
      <alignment horizontal="center" vertical="center"/>
      <protection/>
    </xf>
    <xf numFmtId="199" fontId="26" fillId="34" borderId="48" xfId="33" applyNumberFormat="1" applyFont="1" applyFill="1" applyBorder="1" applyAlignment="1" applyProtection="1">
      <alignment horizontal="center" vertical="center"/>
      <protection locked="0"/>
    </xf>
    <xf numFmtId="201" fontId="26" fillId="33" borderId="49" xfId="33" applyNumberFormat="1" applyFont="1" applyFill="1" applyBorder="1" applyAlignment="1" applyProtection="1">
      <alignment horizontal="center" vertical="center"/>
      <protection/>
    </xf>
    <xf numFmtId="0" fontId="26" fillId="33" borderId="58" xfId="0" applyFont="1" applyFill="1" applyBorder="1" applyAlignment="1" applyProtection="1">
      <alignment vertical="center"/>
      <protection locked="0"/>
    </xf>
    <xf numFmtId="199" fontId="26" fillId="34" borderId="59" xfId="33" applyNumberFormat="1" applyFont="1" applyFill="1" applyBorder="1" applyAlignment="1" applyProtection="1">
      <alignment horizontal="center" vertical="center"/>
      <protection locked="0"/>
    </xf>
    <xf numFmtId="199" fontId="26" fillId="33" borderId="45" xfId="33" applyNumberFormat="1" applyFont="1" applyFill="1" applyBorder="1" applyAlignment="1" applyProtection="1">
      <alignment horizontal="center" vertical="center"/>
      <protection/>
    </xf>
    <xf numFmtId="199" fontId="26" fillId="34" borderId="45" xfId="33" applyNumberFormat="1" applyFont="1" applyFill="1" applyBorder="1" applyAlignment="1" applyProtection="1">
      <alignment horizontal="center" vertical="center"/>
      <protection locked="0"/>
    </xf>
    <xf numFmtId="199" fontId="26" fillId="33" borderId="47" xfId="33" applyNumberFormat="1" applyFont="1" applyFill="1" applyBorder="1" applyAlignment="1" applyProtection="1">
      <alignment horizontal="center" vertical="center"/>
      <protection/>
    </xf>
    <xf numFmtId="199" fontId="26" fillId="34" borderId="53" xfId="33" applyNumberFormat="1" applyFont="1" applyFill="1" applyBorder="1" applyAlignment="1" applyProtection="1">
      <alignment horizontal="center" vertical="center"/>
      <protection locked="0"/>
    </xf>
    <xf numFmtId="201" fontId="26" fillId="33" borderId="47" xfId="33" applyNumberFormat="1" applyFont="1" applyFill="1" applyBorder="1" applyAlignment="1" applyProtection="1">
      <alignment horizontal="center" vertical="center"/>
      <protection/>
    </xf>
    <xf numFmtId="0" fontId="26" fillId="33" borderId="50" xfId="0" applyFont="1" applyFill="1" applyBorder="1" applyAlignment="1" applyProtection="1">
      <alignment vertical="center"/>
      <protection locked="0"/>
    </xf>
    <xf numFmtId="199" fontId="26" fillId="34" borderId="51" xfId="33" applyNumberFormat="1" applyFont="1" applyFill="1" applyBorder="1" applyAlignment="1" applyProtection="1">
      <alignment horizontal="center" vertical="center"/>
      <protection locked="0"/>
    </xf>
    <xf numFmtId="0" fontId="26" fillId="33" borderId="60" xfId="0" applyFont="1" applyFill="1" applyBorder="1" applyAlignment="1" applyProtection="1">
      <alignment vertical="center"/>
      <protection locked="0"/>
    </xf>
    <xf numFmtId="199" fontId="26" fillId="34" borderId="61" xfId="33" applyNumberFormat="1" applyFont="1" applyFill="1" applyBorder="1" applyAlignment="1" applyProtection="1">
      <alignment horizontal="center" vertical="center"/>
      <protection locked="0"/>
    </xf>
    <xf numFmtId="199" fontId="26" fillId="33" borderId="62" xfId="33" applyNumberFormat="1" applyFont="1" applyFill="1" applyBorder="1" applyAlignment="1" applyProtection="1">
      <alignment horizontal="center" vertical="center"/>
      <protection/>
    </xf>
    <xf numFmtId="199" fontId="26" fillId="34" borderId="62" xfId="33" applyNumberFormat="1" applyFont="1" applyFill="1" applyBorder="1" applyAlignment="1" applyProtection="1">
      <alignment horizontal="center" vertical="center"/>
      <protection locked="0"/>
    </xf>
    <xf numFmtId="199" fontId="26" fillId="33" borderId="55" xfId="33" applyNumberFormat="1" applyFont="1" applyFill="1" applyBorder="1" applyAlignment="1" applyProtection="1">
      <alignment horizontal="center" vertical="center"/>
      <protection/>
    </xf>
    <xf numFmtId="199" fontId="26" fillId="34" borderId="63" xfId="33" applyNumberFormat="1" applyFont="1" applyFill="1" applyBorder="1" applyAlignment="1" applyProtection="1">
      <alignment horizontal="center" vertical="center"/>
      <protection locked="0"/>
    </xf>
    <xf numFmtId="201" fontId="26" fillId="33" borderId="55" xfId="33" applyNumberFormat="1" applyFont="1" applyFill="1" applyBorder="1" applyAlignment="1" applyProtection="1">
      <alignment horizontal="center" vertical="center"/>
      <protection/>
    </xf>
    <xf numFmtId="199" fontId="26" fillId="33" borderId="52" xfId="39" applyNumberFormat="1" applyFont="1" applyFill="1" applyBorder="1" applyAlignment="1" applyProtection="1">
      <alignment horizontal="center" vertical="center"/>
      <protection/>
    </xf>
    <xf numFmtId="0" fontId="26" fillId="33" borderId="54" xfId="0" applyFont="1" applyFill="1" applyBorder="1" applyAlignment="1" applyProtection="1">
      <alignment vertical="center"/>
      <protection locked="0"/>
    </xf>
    <xf numFmtId="200" fontId="29" fillId="33" borderId="55" xfId="39" applyNumberFormat="1" applyFont="1" applyFill="1" applyBorder="1" applyAlignment="1" applyProtection="1">
      <alignment horizontal="center" vertical="center"/>
      <protection/>
    </xf>
    <xf numFmtId="199" fontId="26" fillId="34" borderId="64" xfId="33" applyNumberFormat="1" applyFont="1" applyFill="1" applyBorder="1" applyAlignment="1" applyProtection="1">
      <alignment horizontal="center" vertical="center"/>
      <protection locked="0"/>
    </xf>
    <xf numFmtId="199" fontId="26" fillId="33" borderId="0" xfId="39" applyNumberFormat="1" applyFont="1" applyFill="1" applyBorder="1" applyAlignment="1" applyProtection="1">
      <alignment horizontal="center" vertical="center"/>
      <protection/>
    </xf>
    <xf numFmtId="0" fontId="28" fillId="33" borderId="36" xfId="0" applyFont="1" applyFill="1" applyBorder="1" applyAlignment="1" applyProtection="1">
      <alignment horizontal="center" vertical="center" wrapText="1"/>
      <protection locked="0"/>
    </xf>
    <xf numFmtId="0" fontId="26" fillId="33" borderId="36" xfId="0" applyFont="1" applyFill="1" applyBorder="1" applyAlignment="1" applyProtection="1">
      <alignment vertical="center"/>
      <protection locked="0"/>
    </xf>
    <xf numFmtId="199" fontId="26" fillId="34" borderId="33" xfId="33" applyNumberFormat="1" applyFont="1" applyFill="1" applyBorder="1" applyAlignment="1" applyProtection="1">
      <alignment horizontal="center" vertical="center"/>
      <protection locked="0"/>
    </xf>
    <xf numFmtId="199" fontId="26" fillId="33" borderId="65" xfId="33" applyNumberFormat="1" applyFont="1" applyFill="1" applyBorder="1" applyAlignment="1" applyProtection="1">
      <alignment horizontal="center" vertical="center"/>
      <protection/>
    </xf>
    <xf numFmtId="199" fontId="26" fillId="34" borderId="65" xfId="33" applyNumberFormat="1" applyFont="1" applyFill="1" applyBorder="1" applyAlignment="1" applyProtection="1">
      <alignment horizontal="center" vertical="center"/>
      <protection locked="0"/>
    </xf>
    <xf numFmtId="199" fontId="26" fillId="33" borderId="66" xfId="33" applyNumberFormat="1" applyFont="1" applyFill="1" applyBorder="1" applyAlignment="1" applyProtection="1">
      <alignment horizontal="center" vertical="center"/>
      <protection/>
    </xf>
    <xf numFmtId="199" fontId="26" fillId="34" borderId="29" xfId="33" applyNumberFormat="1" applyFont="1" applyFill="1" applyBorder="1" applyAlignment="1" applyProtection="1">
      <alignment horizontal="center" vertical="center"/>
      <protection locked="0"/>
    </xf>
    <xf numFmtId="201" fontId="26" fillId="33" borderId="66" xfId="3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/>
      <protection locked="0"/>
    </xf>
    <xf numFmtId="0" fontId="28" fillId="33" borderId="36" xfId="0" applyFont="1" applyFill="1" applyBorder="1" applyAlignment="1" applyProtection="1">
      <alignment horizontal="center" vertical="center"/>
      <protection locked="0"/>
    </xf>
    <xf numFmtId="0" fontId="26" fillId="33" borderId="67" xfId="0" applyFont="1" applyFill="1" applyBorder="1" applyAlignment="1" applyProtection="1">
      <alignment horizontal="left" vertical="center"/>
      <protection locked="0"/>
    </xf>
    <xf numFmtId="199" fontId="26" fillId="34" borderId="68" xfId="33" applyNumberFormat="1" applyFont="1" applyFill="1" applyBorder="1" applyAlignment="1" applyProtection="1">
      <alignment horizontal="center" vertical="center"/>
      <protection locked="0"/>
    </xf>
    <xf numFmtId="199" fontId="26" fillId="33" borderId="69" xfId="33" applyNumberFormat="1" applyFont="1" applyFill="1" applyBorder="1" applyAlignment="1" applyProtection="1">
      <alignment horizontal="center" vertical="center"/>
      <protection/>
    </xf>
    <xf numFmtId="199" fontId="26" fillId="34" borderId="69" xfId="33" applyNumberFormat="1" applyFont="1" applyFill="1" applyBorder="1" applyAlignment="1" applyProtection="1">
      <alignment horizontal="center" vertical="center"/>
      <protection locked="0"/>
    </xf>
    <xf numFmtId="199" fontId="26" fillId="33" borderId="70" xfId="33" applyNumberFormat="1" applyFont="1" applyFill="1" applyBorder="1" applyAlignment="1" applyProtection="1">
      <alignment horizontal="center" vertical="center"/>
      <protection/>
    </xf>
    <xf numFmtId="199" fontId="26" fillId="34" borderId="16" xfId="33" applyNumberFormat="1" applyFont="1" applyFill="1" applyBorder="1" applyAlignment="1" applyProtection="1">
      <alignment horizontal="center" vertical="center"/>
      <protection locked="0"/>
    </xf>
    <xf numFmtId="201" fontId="26" fillId="33" borderId="70" xfId="33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/>
      <protection locked="0"/>
    </xf>
    <xf numFmtId="199" fontId="26" fillId="33" borderId="71" xfId="33" applyNumberFormat="1" applyFont="1" applyFill="1" applyBorder="1" applyAlignment="1" applyProtection="1">
      <alignment horizontal="center" vertical="center"/>
      <protection/>
    </xf>
    <xf numFmtId="0" fontId="29" fillId="33" borderId="49" xfId="0" applyFont="1" applyFill="1" applyBorder="1" applyAlignment="1">
      <alignment vertical="center"/>
    </xf>
    <xf numFmtId="0" fontId="29" fillId="0" borderId="0" xfId="0" applyFont="1" applyAlignment="1" applyProtection="1">
      <alignment/>
      <protection locked="0"/>
    </xf>
    <xf numFmtId="199" fontId="26" fillId="33" borderId="72" xfId="33" applyNumberFormat="1" applyFont="1" applyFill="1" applyBorder="1" applyAlignment="1" applyProtection="1">
      <alignment horizontal="center" vertical="center"/>
      <protection/>
    </xf>
    <xf numFmtId="199" fontId="26" fillId="34" borderId="72" xfId="33" applyNumberFormat="1" applyFont="1" applyFill="1" applyBorder="1" applyAlignment="1" applyProtection="1">
      <alignment horizontal="center" vertical="center"/>
      <protection locked="0"/>
    </xf>
    <xf numFmtId="199" fontId="26" fillId="33" borderId="11" xfId="33" applyNumberFormat="1" applyFont="1" applyFill="1" applyBorder="1" applyAlignment="1" applyProtection="1">
      <alignment horizontal="center" vertical="center"/>
      <protection/>
    </xf>
    <xf numFmtId="199" fontId="26" fillId="34" borderId="20" xfId="33" applyNumberFormat="1" applyFont="1" applyFill="1" applyBorder="1" applyAlignment="1" applyProtection="1">
      <alignment horizontal="center" vertical="center"/>
      <protection locked="0"/>
    </xf>
    <xf numFmtId="199" fontId="26" fillId="34" borderId="28" xfId="33" applyNumberFormat="1" applyFont="1" applyFill="1" applyBorder="1" applyAlignment="1" applyProtection="1">
      <alignment horizontal="center" vertical="center"/>
      <protection locked="0"/>
    </xf>
    <xf numFmtId="201" fontId="26" fillId="33" borderId="73" xfId="33" applyNumberFormat="1" applyFont="1" applyFill="1" applyBorder="1" applyAlignment="1" applyProtection="1">
      <alignment horizontal="center" vertical="center"/>
      <protection/>
    </xf>
    <xf numFmtId="0" fontId="26" fillId="33" borderId="74" xfId="0" applyFont="1" applyFill="1" applyBorder="1" applyAlignment="1" applyProtection="1">
      <alignment vertical="center"/>
      <protection locked="0"/>
    </xf>
    <xf numFmtId="199" fontId="26" fillId="33" borderId="49" xfId="33" applyNumberFormat="1" applyFont="1" applyFill="1" applyBorder="1" applyAlignment="1" applyProtection="1">
      <alignment horizontal="center" vertical="center"/>
      <protection/>
    </xf>
    <xf numFmtId="0" fontId="26" fillId="33" borderId="75" xfId="0" applyFont="1" applyFill="1" applyBorder="1" applyAlignment="1" applyProtection="1">
      <alignment vertical="center" wrapText="1"/>
      <protection locked="0"/>
    </xf>
    <xf numFmtId="0" fontId="26" fillId="33" borderId="76" xfId="0" applyFont="1" applyFill="1" applyBorder="1" applyAlignment="1" applyProtection="1">
      <alignment horizontal="left" vertical="center" wrapText="1"/>
      <protection locked="0"/>
    </xf>
    <xf numFmtId="199" fontId="26" fillId="33" borderId="28" xfId="33" applyNumberFormat="1" applyFont="1" applyFill="1" applyBorder="1" applyAlignment="1" applyProtection="1">
      <alignment horizontal="center" vertical="center"/>
      <protection/>
    </xf>
    <xf numFmtId="199" fontId="26" fillId="33" borderId="73" xfId="33" applyNumberFormat="1" applyFont="1" applyFill="1" applyBorder="1" applyAlignment="1" applyProtection="1">
      <alignment horizontal="center" vertical="center"/>
      <protection/>
    </xf>
    <xf numFmtId="199" fontId="26" fillId="34" borderId="77" xfId="33" applyNumberFormat="1" applyFont="1" applyFill="1" applyBorder="1" applyAlignment="1" applyProtection="1">
      <alignment horizontal="center" vertical="center"/>
      <protection locked="0"/>
    </xf>
    <xf numFmtId="199" fontId="26" fillId="33" borderId="0" xfId="33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Alignment="1" applyProtection="1">
      <alignment horizont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vertical="justify" wrapText="1"/>
      <protection locked="0"/>
    </xf>
    <xf numFmtId="0" fontId="2" fillId="0" borderId="23" xfId="0" applyFont="1" applyBorder="1" applyAlignment="1" applyProtection="1">
      <alignment horizontal="center" vertical="justify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8" fillId="33" borderId="39" xfId="0" applyFont="1" applyFill="1" applyBorder="1" applyAlignment="1" applyProtection="1">
      <alignment horizontal="center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81" xfId="0" applyFont="1" applyFill="1" applyBorder="1" applyAlignment="1" applyProtection="1">
      <alignment horizontal="center" vertical="center" wrapText="1"/>
      <protection locked="0"/>
    </xf>
    <xf numFmtId="0" fontId="28" fillId="33" borderId="73" xfId="0" applyFont="1" applyFill="1" applyBorder="1" applyAlignment="1" applyProtection="1">
      <alignment horizontal="center" vertical="center"/>
      <protection locked="0"/>
    </xf>
    <xf numFmtId="0" fontId="28" fillId="33" borderId="82" xfId="0" applyFont="1" applyFill="1" applyBorder="1" applyAlignment="1" applyProtection="1">
      <alignment horizontal="center" vertical="center" wrapText="1"/>
      <protection locked="0"/>
    </xf>
    <xf numFmtId="0" fontId="28" fillId="33" borderId="83" xfId="0" applyFont="1" applyFill="1" applyBorder="1" applyAlignment="1" applyProtection="1">
      <alignment horizontal="center" vertical="center"/>
      <protection locked="0"/>
    </xf>
    <xf numFmtId="0" fontId="28" fillId="33" borderId="84" xfId="0" applyFont="1" applyFill="1" applyBorder="1" applyAlignment="1" applyProtection="1">
      <alignment horizontal="center" vertical="center"/>
      <protection locked="0"/>
    </xf>
    <xf numFmtId="0" fontId="28" fillId="33" borderId="85" xfId="0" applyFont="1" applyFill="1" applyBorder="1" applyAlignment="1" applyProtection="1">
      <alignment horizontal="center" vertical="center"/>
      <protection locked="0"/>
    </xf>
    <xf numFmtId="0" fontId="28" fillId="33" borderId="86" xfId="0" applyFont="1" applyFill="1" applyBorder="1" applyAlignment="1" applyProtection="1">
      <alignment horizontal="center" vertical="center" wrapText="1"/>
      <protection locked="0"/>
    </xf>
    <xf numFmtId="0" fontId="28" fillId="33" borderId="87" xfId="0" applyFont="1" applyFill="1" applyBorder="1" applyAlignment="1" applyProtection="1">
      <alignment horizontal="center" vertical="center"/>
      <protection locked="0"/>
    </xf>
    <xf numFmtId="0" fontId="28" fillId="33" borderId="86" xfId="0" applyFont="1" applyFill="1" applyBorder="1" applyAlignment="1" applyProtection="1">
      <alignment horizontal="center" vertical="center"/>
      <protection locked="0"/>
    </xf>
    <xf numFmtId="0" fontId="28" fillId="33" borderId="87" xfId="0" applyFont="1" applyFill="1" applyBorder="1" applyAlignment="1" applyProtection="1">
      <alignment horizontal="center" vertical="center" wrapText="1"/>
      <protection locked="0"/>
    </xf>
    <xf numFmtId="0" fontId="28" fillId="33" borderId="76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28" fillId="33" borderId="88" xfId="0" applyFont="1" applyFill="1" applyBorder="1" applyAlignment="1" applyProtection="1">
      <alignment horizontal="center" vertical="center" wrapText="1"/>
      <protection locked="0"/>
    </xf>
    <xf numFmtId="0" fontId="28" fillId="33" borderId="89" xfId="0" applyFont="1" applyFill="1" applyBorder="1" applyAlignment="1" applyProtection="1">
      <alignment horizontal="center" vertical="center"/>
      <protection locked="0"/>
    </xf>
    <xf numFmtId="0" fontId="28" fillId="33" borderId="90" xfId="0" applyFont="1" applyFill="1" applyBorder="1" applyAlignment="1" applyProtection="1">
      <alignment horizontal="center" vertical="center"/>
      <protection locked="0"/>
    </xf>
    <xf numFmtId="0" fontId="28" fillId="33" borderId="82" xfId="0" applyFont="1" applyFill="1" applyBorder="1" applyAlignment="1" applyProtection="1">
      <alignment horizontal="center" vertical="center"/>
      <protection locked="0"/>
    </xf>
    <xf numFmtId="0" fontId="28" fillId="33" borderId="17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8" fillId="33" borderId="91" xfId="0" applyFont="1" applyFill="1" applyBorder="1" applyAlignment="1" applyProtection="1">
      <alignment horizontal="center" vertical="center"/>
      <protection locked="0"/>
    </xf>
    <xf numFmtId="0" fontId="28" fillId="33" borderId="92" xfId="0" applyFont="1" applyFill="1" applyBorder="1" applyAlignment="1" applyProtection="1">
      <alignment horizontal="center" vertical="center"/>
      <protection locked="0"/>
    </xf>
    <xf numFmtId="0" fontId="28" fillId="33" borderId="70" xfId="0" applyFont="1" applyFill="1" applyBorder="1" applyAlignment="1" applyProtection="1">
      <alignment horizontal="center" vertical="center"/>
      <protection locked="0"/>
    </xf>
    <xf numFmtId="0" fontId="28" fillId="33" borderId="15" xfId="0" applyFont="1" applyFill="1" applyBorder="1" applyAlignment="1" applyProtection="1">
      <alignment horizontal="center" vertical="center" wrapText="1"/>
      <protection locked="0"/>
    </xf>
    <xf numFmtId="0" fontId="28" fillId="33" borderId="13" xfId="0" applyFont="1" applyFill="1" applyBorder="1" applyAlignment="1" applyProtection="1">
      <alignment horizontal="center" vertical="center"/>
      <protection locked="0"/>
    </xf>
    <xf numFmtId="0" fontId="28" fillId="33" borderId="23" xfId="0" applyFont="1" applyFill="1" applyBorder="1" applyAlignment="1" applyProtection="1">
      <alignment horizontal="center" vertical="center"/>
      <protection locked="0"/>
    </xf>
    <xf numFmtId="0" fontId="28" fillId="33" borderId="40" xfId="0" applyFont="1" applyFill="1" applyBorder="1" applyAlignment="1" applyProtection="1">
      <alignment horizontal="center" vertical="center"/>
      <protection locked="0"/>
    </xf>
    <xf numFmtId="0" fontId="28" fillId="33" borderId="93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73" fillId="0" borderId="23" xfId="0" applyFont="1" applyFill="1" applyBorder="1" applyAlignment="1" applyProtection="1">
      <alignment horizontal="center" vertical="center"/>
      <protection locked="0"/>
    </xf>
    <xf numFmtId="0" fontId="70" fillId="0" borderId="23" xfId="0" applyFont="1" applyFill="1" applyBorder="1" applyAlignment="1" applyProtection="1">
      <alignment wrapText="1"/>
      <protection locked="0"/>
    </xf>
    <xf numFmtId="0" fontId="70" fillId="0" borderId="23" xfId="0" applyFont="1" applyFill="1" applyBorder="1" applyAlignment="1" applyProtection="1">
      <alignment horizontal="center"/>
      <protection locked="0"/>
    </xf>
    <xf numFmtId="0" fontId="70" fillId="0" borderId="23" xfId="0" applyFont="1" applyFill="1" applyBorder="1" applyAlignment="1" applyProtection="1">
      <alignment/>
      <protection locked="0"/>
    </xf>
    <xf numFmtId="0" fontId="70" fillId="0" borderId="23" xfId="0" applyFont="1" applyBorder="1" applyAlignment="1" applyProtection="1">
      <alignment/>
      <protection locked="0"/>
    </xf>
    <xf numFmtId="0" fontId="70" fillId="0" borderId="23" xfId="0" applyFont="1" applyFill="1" applyBorder="1" applyAlignment="1" applyProtection="1">
      <alignment/>
      <protection/>
    </xf>
    <xf numFmtId="0" fontId="70" fillId="0" borderId="23" xfId="0" applyFont="1" applyBorder="1" applyAlignment="1" applyProtection="1">
      <alignment horizontal="center" vertical="justify"/>
      <protection locked="0"/>
    </xf>
    <xf numFmtId="0" fontId="70" fillId="0" borderId="23" xfId="0" applyFont="1" applyFill="1" applyBorder="1" applyAlignment="1" applyProtection="1">
      <alignment vertical="justify" wrapText="1"/>
      <protection locked="0"/>
    </xf>
    <xf numFmtId="0" fontId="70" fillId="0" borderId="0" xfId="0" applyFont="1" applyFill="1" applyAlignment="1" applyProtection="1">
      <alignment vertical="justify"/>
      <protection locked="0"/>
    </xf>
    <xf numFmtId="0" fontId="70" fillId="0" borderId="23" xfId="0" applyFont="1" applyFill="1" applyBorder="1" applyAlignment="1" applyProtection="1">
      <alignment vertical="justify"/>
      <protection locked="0"/>
    </xf>
    <xf numFmtId="0" fontId="70" fillId="0" borderId="0" xfId="0" applyFont="1" applyFill="1" applyAlignment="1" applyProtection="1">
      <alignment wrapText="1"/>
      <protection locked="0"/>
    </xf>
    <xf numFmtId="0" fontId="70" fillId="0" borderId="21" xfId="0" applyFont="1" applyFill="1" applyBorder="1" applyAlignment="1" applyProtection="1">
      <alignment wrapText="1"/>
      <protection locked="0"/>
    </xf>
    <xf numFmtId="0" fontId="70" fillId="0" borderId="0" xfId="0" applyFont="1" applyFill="1" applyAlignment="1" applyProtection="1">
      <alignment/>
      <protection locked="0"/>
    </xf>
    <xf numFmtId="0" fontId="70" fillId="0" borderId="23" xfId="0" applyFont="1" applyBorder="1" applyAlignment="1" applyProtection="1">
      <alignment vertical="justify" wrapText="1"/>
      <protection locked="0"/>
    </xf>
    <xf numFmtId="0" fontId="70" fillId="0" borderId="23" xfId="0" applyFont="1" applyBorder="1" applyAlignment="1" applyProtection="1">
      <alignment vertical="justify"/>
      <protection locked="0"/>
    </xf>
    <xf numFmtId="0" fontId="74" fillId="0" borderId="23" xfId="0" applyFont="1" applyBorder="1" applyAlignment="1" applyProtection="1">
      <alignment horizontal="right" vertical="justify"/>
      <protection/>
    </xf>
    <xf numFmtId="0" fontId="70" fillId="0" borderId="23" xfId="0" applyFont="1" applyBorder="1" applyAlignment="1" applyProtection="1">
      <alignment wrapText="1"/>
      <protection locked="0"/>
    </xf>
    <xf numFmtId="0" fontId="74" fillId="0" borderId="23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5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57150</xdr:rowOff>
    </xdr:from>
    <xdr:to>
      <xdr:col>5</xdr:col>
      <xdr:colOff>476250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3.7109375" style="65" customWidth="1"/>
    <col min="2" max="2" width="41.57421875" style="88" customWidth="1"/>
    <col min="3" max="3" width="11.00390625" style="64" bestFit="1" customWidth="1"/>
    <col min="4" max="4" width="6.421875" style="64" bestFit="1" customWidth="1"/>
    <col min="5" max="5" width="5.7109375" style="64" bestFit="1" customWidth="1"/>
    <col min="6" max="6" width="6.140625" style="64" customWidth="1"/>
    <col min="7" max="7" width="7.421875" style="65" customWidth="1"/>
    <col min="8" max="8" width="7.28125" style="65" customWidth="1"/>
    <col min="9" max="9" width="17.28125" style="65" bestFit="1" customWidth="1"/>
    <col min="10" max="10" width="23.421875" style="64" bestFit="1" customWidth="1"/>
    <col min="11" max="11" width="26.140625" style="64" customWidth="1"/>
    <col min="12" max="46" width="9.140625" style="64" customWidth="1"/>
    <col min="47" max="16384" width="9.140625" style="65" customWidth="1"/>
  </cols>
  <sheetData>
    <row r="1" spans="1:46" ht="23.25" customHeight="1">
      <c r="A1" s="271" t="s">
        <v>233</v>
      </c>
      <c r="B1" s="271"/>
      <c r="C1" s="271"/>
      <c r="D1" s="271"/>
      <c r="E1" s="271"/>
      <c r="F1" s="271"/>
      <c r="G1" s="271"/>
      <c r="H1" s="271"/>
      <c r="I1" s="271"/>
      <c r="AR1" s="65"/>
      <c r="AS1" s="65"/>
      <c r="AT1" s="65"/>
    </row>
    <row r="2" spans="1:46" ht="21.75">
      <c r="A2" s="271" t="s">
        <v>231</v>
      </c>
      <c r="B2" s="271"/>
      <c r="C2" s="271"/>
      <c r="D2" s="271"/>
      <c r="E2" s="271"/>
      <c r="F2" s="271"/>
      <c r="G2" s="271"/>
      <c r="H2" s="271"/>
      <c r="I2" s="271"/>
      <c r="AR2" s="65"/>
      <c r="AS2" s="65"/>
      <c r="AT2" s="65"/>
    </row>
    <row r="3" spans="1:9" ht="21.75">
      <c r="A3" s="268" t="s">
        <v>357</v>
      </c>
      <c r="B3" s="268"/>
      <c r="C3" s="268"/>
      <c r="D3" s="268"/>
      <c r="E3" s="268"/>
      <c r="F3" s="268"/>
      <c r="G3" s="268"/>
      <c r="H3" s="268"/>
      <c r="I3" s="66"/>
    </row>
    <row r="4" spans="1:9" ht="21.75">
      <c r="A4" s="269" t="s">
        <v>223</v>
      </c>
      <c r="B4" s="269" t="s">
        <v>42</v>
      </c>
      <c r="C4" s="272" t="s">
        <v>43</v>
      </c>
      <c r="D4" s="274" t="s">
        <v>229</v>
      </c>
      <c r="E4" s="266"/>
      <c r="F4" s="267"/>
      <c r="G4" s="266" t="s">
        <v>230</v>
      </c>
      <c r="H4" s="267"/>
      <c r="I4" s="275" t="s">
        <v>188</v>
      </c>
    </row>
    <row r="5" spans="1:9" ht="21.75">
      <c r="A5" s="270"/>
      <c r="B5" s="270"/>
      <c r="C5" s="273"/>
      <c r="D5" s="67" t="s">
        <v>97</v>
      </c>
      <c r="E5" s="67" t="s">
        <v>98</v>
      </c>
      <c r="F5" s="67" t="s">
        <v>99</v>
      </c>
      <c r="G5" s="67" t="s">
        <v>227</v>
      </c>
      <c r="H5" s="67" t="s">
        <v>228</v>
      </c>
      <c r="I5" s="275"/>
    </row>
    <row r="6" spans="1:10" ht="24">
      <c r="A6" s="331">
        <v>1</v>
      </c>
      <c r="B6" s="332" t="s">
        <v>26</v>
      </c>
      <c r="C6" s="333" t="s">
        <v>243</v>
      </c>
      <c r="D6" s="334"/>
      <c r="E6" s="335"/>
      <c r="F6" s="334"/>
      <c r="G6" s="336">
        <v>30</v>
      </c>
      <c r="H6" s="336"/>
      <c r="I6" s="70" t="s">
        <v>242</v>
      </c>
      <c r="J6" s="63" t="str">
        <f>IF(D6="","กรุณากรอกยอดคงเหลือ","")</f>
        <v>กรุณากรอกยอดคงเหลือ</v>
      </c>
    </row>
    <row r="7" spans="1:10" ht="24">
      <c r="A7" s="331">
        <v>20</v>
      </c>
      <c r="B7" s="332" t="s">
        <v>1</v>
      </c>
      <c r="C7" s="337" t="s">
        <v>243</v>
      </c>
      <c r="D7" s="334"/>
      <c r="E7" s="335"/>
      <c r="F7" s="334"/>
      <c r="G7" s="336">
        <v>10</v>
      </c>
      <c r="H7" s="336"/>
      <c r="I7" s="70" t="s">
        <v>242</v>
      </c>
      <c r="J7" s="63" t="str">
        <f>IF(D7="","กรุณากรอกยอดคงเหลือ","")</f>
        <v>กรุณากรอกยอดคงเหลือ</v>
      </c>
    </row>
    <row r="8" spans="1:10" ht="24">
      <c r="A8" s="331">
        <v>22</v>
      </c>
      <c r="B8" s="332" t="s">
        <v>18</v>
      </c>
      <c r="C8" s="337" t="s">
        <v>243</v>
      </c>
      <c r="D8" s="334"/>
      <c r="E8" s="335"/>
      <c r="F8" s="334"/>
      <c r="G8" s="336">
        <v>100</v>
      </c>
      <c r="H8" s="336"/>
      <c r="I8" s="70" t="s">
        <v>242</v>
      </c>
      <c r="J8" s="63" t="str">
        <f>IF(D8="","กรุณากรอกยอดคงเหลือ","")</f>
        <v>กรุณากรอกยอดคงเหลือ</v>
      </c>
    </row>
    <row r="9" spans="1:10" ht="24">
      <c r="A9" s="331">
        <v>23</v>
      </c>
      <c r="B9" s="332" t="s">
        <v>27</v>
      </c>
      <c r="C9" s="337" t="s">
        <v>243</v>
      </c>
      <c r="D9" s="334"/>
      <c r="E9" s="335"/>
      <c r="F9" s="334"/>
      <c r="G9" s="336"/>
      <c r="H9" s="336">
        <v>700</v>
      </c>
      <c r="I9" s="70" t="s">
        <v>242</v>
      </c>
      <c r="J9" s="63" t="str">
        <f>IF(D9="","กรุณากรอกยอดคงเหลือ","")</f>
        <v>กรุณากรอกยอดคงเหลือ</v>
      </c>
    </row>
    <row r="10" spans="1:10" ht="24">
      <c r="A10" s="331">
        <v>2</v>
      </c>
      <c r="B10" s="332" t="s">
        <v>3</v>
      </c>
      <c r="C10" s="337" t="s">
        <v>243</v>
      </c>
      <c r="D10" s="334"/>
      <c r="E10" s="335"/>
      <c r="F10" s="334"/>
      <c r="G10" s="336">
        <v>50</v>
      </c>
      <c r="H10" s="336"/>
      <c r="I10" s="70" t="s">
        <v>242</v>
      </c>
      <c r="J10" s="63" t="str">
        <f aca="true" t="shared" si="0" ref="J10:J71">IF(D10="","กรุณากรอกยอดคงเหลือ","")</f>
        <v>กรุณากรอกยอดคงเหลือ</v>
      </c>
    </row>
    <row r="11" spans="1:10" ht="24">
      <c r="A11" s="331">
        <v>3</v>
      </c>
      <c r="B11" s="332" t="s">
        <v>244</v>
      </c>
      <c r="C11" s="333" t="s">
        <v>243</v>
      </c>
      <c r="D11" s="334"/>
      <c r="E11" s="335"/>
      <c r="F11" s="334"/>
      <c r="G11" s="336"/>
      <c r="H11" s="336">
        <v>0</v>
      </c>
      <c r="I11" s="70" t="s">
        <v>242</v>
      </c>
      <c r="J11" s="63" t="str">
        <f t="shared" si="0"/>
        <v>กรุณากรอกยอดคงเหลือ</v>
      </c>
    </row>
    <row r="12" spans="1:10" ht="24">
      <c r="A12" s="331">
        <v>4</v>
      </c>
      <c r="B12" s="332" t="s">
        <v>270</v>
      </c>
      <c r="C12" s="333" t="s">
        <v>243</v>
      </c>
      <c r="D12" s="334"/>
      <c r="E12" s="335"/>
      <c r="F12" s="334"/>
      <c r="G12" s="336">
        <v>50</v>
      </c>
      <c r="H12" s="336"/>
      <c r="I12" s="70" t="s">
        <v>242</v>
      </c>
      <c r="J12" s="63" t="str">
        <f t="shared" si="0"/>
        <v>กรุณากรอกยอดคงเหลือ</v>
      </c>
    </row>
    <row r="13" spans="1:10" ht="44.25">
      <c r="A13" s="331">
        <v>5</v>
      </c>
      <c r="B13" s="332" t="s">
        <v>271</v>
      </c>
      <c r="C13" s="333" t="s">
        <v>243</v>
      </c>
      <c r="D13" s="334"/>
      <c r="E13" s="335"/>
      <c r="F13" s="334"/>
      <c r="G13" s="336">
        <v>0</v>
      </c>
      <c r="H13" s="336"/>
      <c r="I13" s="70" t="s">
        <v>242</v>
      </c>
      <c r="J13" s="63" t="str">
        <f t="shared" si="0"/>
        <v>กรุณากรอกยอดคงเหลือ</v>
      </c>
    </row>
    <row r="14" spans="1:10" ht="24">
      <c r="A14" s="331">
        <v>35</v>
      </c>
      <c r="B14" s="332" t="s">
        <v>20</v>
      </c>
      <c r="C14" s="337" t="s">
        <v>243</v>
      </c>
      <c r="D14" s="334"/>
      <c r="E14" s="335"/>
      <c r="F14" s="334"/>
      <c r="G14" s="336">
        <v>40</v>
      </c>
      <c r="H14" s="336"/>
      <c r="I14" s="70" t="s">
        <v>242</v>
      </c>
      <c r="J14" s="63" t="str">
        <f>IF(D14="","กรุณากรอกยอดคงเหลือ","")</f>
        <v>กรุณากรอกยอดคงเหลือ</v>
      </c>
    </row>
    <row r="15" spans="1:10" ht="24">
      <c r="A15" s="331">
        <v>6</v>
      </c>
      <c r="B15" s="334" t="s">
        <v>259</v>
      </c>
      <c r="C15" s="337" t="s">
        <v>243</v>
      </c>
      <c r="D15" s="334"/>
      <c r="E15" s="335"/>
      <c r="F15" s="334"/>
      <c r="G15" s="336"/>
      <c r="H15" s="336">
        <v>0</v>
      </c>
      <c r="I15" s="70" t="s">
        <v>242</v>
      </c>
      <c r="J15" s="63" t="str">
        <f t="shared" si="0"/>
        <v>กรุณากรอกยอดคงเหลือ</v>
      </c>
    </row>
    <row r="16" spans="1:10" ht="24">
      <c r="A16" s="331">
        <v>44</v>
      </c>
      <c r="B16" s="332" t="s">
        <v>216</v>
      </c>
      <c r="C16" s="337" t="s">
        <v>243</v>
      </c>
      <c r="D16" s="334"/>
      <c r="E16" s="335"/>
      <c r="F16" s="334"/>
      <c r="G16" s="336">
        <v>150</v>
      </c>
      <c r="H16" s="336"/>
      <c r="I16" s="70" t="s">
        <v>242</v>
      </c>
      <c r="J16" s="63" t="str">
        <f>IF(D16="","กรุณากรอกยอดคงเหลือ","")</f>
        <v>กรุณากรอกยอดคงเหลือ</v>
      </c>
    </row>
    <row r="17" spans="1:13" ht="47.25" customHeight="1">
      <c r="A17" s="331">
        <v>52</v>
      </c>
      <c r="B17" s="338" t="s">
        <v>276</v>
      </c>
      <c r="C17" s="337" t="s">
        <v>243</v>
      </c>
      <c r="D17" s="339"/>
      <c r="E17" s="335"/>
      <c r="F17" s="340"/>
      <c r="G17" s="336"/>
      <c r="H17" s="336">
        <v>100</v>
      </c>
      <c r="I17" s="70" t="s">
        <v>242</v>
      </c>
      <c r="J17" s="63" t="str">
        <f>IF(D17="","กรุณากรอกยอดคงเหลือ","")</f>
        <v>กรุณากรอกยอดคงเหลือ</v>
      </c>
      <c r="L17" s="65"/>
      <c r="M17" s="65"/>
    </row>
    <row r="18" spans="1:10" ht="24">
      <c r="A18" s="331">
        <v>7</v>
      </c>
      <c r="B18" s="332" t="s">
        <v>0</v>
      </c>
      <c r="C18" s="333" t="s">
        <v>243</v>
      </c>
      <c r="D18" s="334"/>
      <c r="E18" s="335"/>
      <c r="F18" s="334"/>
      <c r="G18" s="336">
        <v>0</v>
      </c>
      <c r="H18" s="336"/>
      <c r="I18" s="70" t="s">
        <v>242</v>
      </c>
      <c r="J18" s="63" t="str">
        <f t="shared" si="0"/>
        <v>กรุณากรอกยอดคงเหลือ</v>
      </c>
    </row>
    <row r="19" spans="1:10" ht="24">
      <c r="A19" s="331">
        <v>8</v>
      </c>
      <c r="B19" s="341" t="s">
        <v>5</v>
      </c>
      <c r="C19" s="337" t="s">
        <v>243</v>
      </c>
      <c r="D19" s="334"/>
      <c r="E19" s="335"/>
      <c r="F19" s="334"/>
      <c r="G19" s="336">
        <v>20</v>
      </c>
      <c r="H19" s="336"/>
      <c r="I19" s="70" t="s">
        <v>242</v>
      </c>
      <c r="J19" s="63" t="str">
        <f t="shared" si="0"/>
        <v>กรุณากรอกยอดคงเหลือ</v>
      </c>
    </row>
    <row r="20" spans="1:10" ht="24">
      <c r="A20" s="331">
        <v>9</v>
      </c>
      <c r="B20" s="332" t="s">
        <v>9</v>
      </c>
      <c r="C20" s="337" t="s">
        <v>243</v>
      </c>
      <c r="D20" s="334"/>
      <c r="E20" s="335"/>
      <c r="F20" s="334"/>
      <c r="G20" s="336">
        <v>200</v>
      </c>
      <c r="H20" s="336"/>
      <c r="I20" s="70" t="s">
        <v>242</v>
      </c>
      <c r="J20" s="63" t="str">
        <f t="shared" si="0"/>
        <v>กรุณากรอกยอดคงเหลือ</v>
      </c>
    </row>
    <row r="21" spans="1:10" ht="24">
      <c r="A21" s="331">
        <v>10</v>
      </c>
      <c r="B21" s="332" t="s">
        <v>17</v>
      </c>
      <c r="C21" s="337" t="s">
        <v>243</v>
      </c>
      <c r="D21" s="334"/>
      <c r="E21" s="335"/>
      <c r="F21" s="334"/>
      <c r="G21" s="336">
        <v>50</v>
      </c>
      <c r="H21" s="336"/>
      <c r="I21" s="70" t="s">
        <v>242</v>
      </c>
      <c r="J21" s="63" t="str">
        <f t="shared" si="0"/>
        <v>กรุณากรอกยอดคงเหลือ</v>
      </c>
    </row>
    <row r="22" spans="1:10" ht="24">
      <c r="A22" s="331">
        <v>62</v>
      </c>
      <c r="B22" s="332" t="s">
        <v>277</v>
      </c>
      <c r="C22" s="337" t="s">
        <v>243</v>
      </c>
      <c r="D22" s="334"/>
      <c r="E22" s="335"/>
      <c r="F22" s="334"/>
      <c r="G22" s="336"/>
      <c r="H22" s="336">
        <v>0</v>
      </c>
      <c r="I22" s="70" t="s">
        <v>242</v>
      </c>
      <c r="J22" s="63" t="str">
        <f>IF(D22="","กรุณากรอกยอดคงเหลือ","")</f>
        <v>กรุณากรอกยอดคงเหลือ</v>
      </c>
    </row>
    <row r="23" spans="1:48" s="74" customFormat="1" ht="24">
      <c r="A23" s="331">
        <v>11</v>
      </c>
      <c r="B23" s="342" t="s">
        <v>219</v>
      </c>
      <c r="C23" s="337" t="s">
        <v>243</v>
      </c>
      <c r="D23" s="343"/>
      <c r="E23" s="335"/>
      <c r="F23" s="334"/>
      <c r="G23" s="336"/>
      <c r="H23" s="336">
        <v>0</v>
      </c>
      <c r="I23" s="70" t="s">
        <v>242</v>
      </c>
      <c r="J23" s="63" t="str">
        <f t="shared" si="0"/>
        <v>กรุณากรอกยอดคงเหลือ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</row>
    <row r="24" spans="1:10" ht="24">
      <c r="A24" s="331">
        <v>12</v>
      </c>
      <c r="B24" s="332" t="s">
        <v>2</v>
      </c>
      <c r="C24" s="337" t="s">
        <v>243</v>
      </c>
      <c r="D24" s="334"/>
      <c r="E24" s="335"/>
      <c r="F24" s="334"/>
      <c r="G24" s="336">
        <v>20</v>
      </c>
      <c r="H24" s="336"/>
      <c r="I24" s="70" t="s">
        <v>242</v>
      </c>
      <c r="J24" s="63" t="str">
        <f t="shared" si="0"/>
        <v>กรุณากรอกยอดคงเหลือ</v>
      </c>
    </row>
    <row r="25" spans="1:10" ht="24">
      <c r="A25" s="331">
        <v>65</v>
      </c>
      <c r="B25" s="332" t="s">
        <v>28</v>
      </c>
      <c r="C25" s="337" t="s">
        <v>243</v>
      </c>
      <c r="D25" s="334"/>
      <c r="E25" s="335"/>
      <c r="F25" s="334"/>
      <c r="G25" s="336"/>
      <c r="H25" s="336">
        <v>300</v>
      </c>
      <c r="I25" s="70" t="s">
        <v>242</v>
      </c>
      <c r="J25" s="63" t="str">
        <f>IF(D25="","กรุณากรอกยอดคงเหลือ","")</f>
        <v>กรุณากรอกยอดคงเหลือ</v>
      </c>
    </row>
    <row r="26" spans="1:10" ht="43.5">
      <c r="A26" s="331">
        <v>13</v>
      </c>
      <c r="B26" s="344" t="s">
        <v>272</v>
      </c>
      <c r="C26" s="337" t="s">
        <v>243</v>
      </c>
      <c r="D26" s="345"/>
      <c r="E26" s="335"/>
      <c r="F26" s="345"/>
      <c r="G26" s="346"/>
      <c r="H26" s="346"/>
      <c r="I26" s="70" t="s">
        <v>242</v>
      </c>
      <c r="J26" s="63" t="str">
        <f t="shared" si="0"/>
        <v>กรุณากรอกยอดคงเหลือ</v>
      </c>
    </row>
    <row r="27" spans="1:10" ht="24">
      <c r="A27" s="331">
        <v>14</v>
      </c>
      <c r="B27" s="332" t="s">
        <v>11</v>
      </c>
      <c r="C27" s="337" t="s">
        <v>243</v>
      </c>
      <c r="D27" s="334"/>
      <c r="E27" s="335"/>
      <c r="F27" s="334"/>
      <c r="G27" s="336">
        <v>50</v>
      </c>
      <c r="H27" s="336"/>
      <c r="I27" s="70" t="s">
        <v>242</v>
      </c>
      <c r="J27" s="63" t="str">
        <f>IF(D27="","กรุณากรอกยอดคงเหลือ","")</f>
        <v>กรุณากรอกยอดคงเหลือ</v>
      </c>
    </row>
    <row r="28" spans="1:10" ht="24">
      <c r="A28" s="331">
        <v>15</v>
      </c>
      <c r="B28" s="347" t="s">
        <v>261</v>
      </c>
      <c r="C28" s="348" t="s">
        <v>262</v>
      </c>
      <c r="D28" s="334"/>
      <c r="E28" s="335"/>
      <c r="F28" s="334"/>
      <c r="G28" s="336"/>
      <c r="H28" s="336"/>
      <c r="I28" s="70" t="s">
        <v>242</v>
      </c>
      <c r="J28" s="63" t="str">
        <f t="shared" si="0"/>
        <v>กรุณากรอกยอดคงเหลือ</v>
      </c>
    </row>
    <row r="29" spans="1:10" ht="39.75" customHeight="1">
      <c r="A29" s="68">
        <v>16</v>
      </c>
      <c r="B29" s="78" t="s">
        <v>273</v>
      </c>
      <c r="C29" s="79" t="s">
        <v>44</v>
      </c>
      <c r="D29" s="80"/>
      <c r="E29" s="62"/>
      <c r="F29" s="79"/>
      <c r="G29" s="120"/>
      <c r="H29" s="121"/>
      <c r="I29" s="81" t="s">
        <v>235</v>
      </c>
      <c r="J29" s="63" t="str">
        <f t="shared" si="0"/>
        <v>กรุณากรอกยอดคงเหลือ</v>
      </c>
    </row>
    <row r="30" spans="1:47" ht="24">
      <c r="A30" s="68">
        <v>17</v>
      </c>
      <c r="B30" s="262" t="s">
        <v>354</v>
      </c>
      <c r="C30" s="263" t="s">
        <v>243</v>
      </c>
      <c r="D30" s="76"/>
      <c r="E30" s="62"/>
      <c r="F30" s="76"/>
      <c r="G30" s="119"/>
      <c r="H30" s="119">
        <v>700</v>
      </c>
      <c r="I30" s="77"/>
      <c r="J30" s="63" t="str">
        <f>IF(D30="","กรุณากรอกยอดคงเหลือ","")</f>
        <v>กรุณากรอกยอดคงเหลือ</v>
      </c>
      <c r="AU30" s="64"/>
    </row>
    <row r="31" spans="1:47" ht="24">
      <c r="A31" s="68">
        <v>18</v>
      </c>
      <c r="B31" s="262" t="s">
        <v>355</v>
      </c>
      <c r="C31" s="263" t="s">
        <v>243</v>
      </c>
      <c r="D31" s="76"/>
      <c r="E31" s="62"/>
      <c r="F31" s="76"/>
      <c r="G31" s="119"/>
      <c r="H31" s="119">
        <v>1000</v>
      </c>
      <c r="I31" s="77"/>
      <c r="J31" s="63" t="str">
        <f>IF(D31="","กรุณากรอกยอดคงเหลือ","")</f>
        <v>กรุณากรอกยอดคงเหลือ</v>
      </c>
      <c r="AU31" s="64"/>
    </row>
    <row r="32" spans="1:10" ht="39.75" customHeight="1">
      <c r="A32" s="68">
        <v>19</v>
      </c>
      <c r="B32" s="82" t="s">
        <v>274</v>
      </c>
      <c r="C32" s="263" t="s">
        <v>243</v>
      </c>
      <c r="D32" s="73"/>
      <c r="E32" s="62"/>
      <c r="F32" s="73"/>
      <c r="G32" s="118"/>
      <c r="H32" s="118">
        <v>60</v>
      </c>
      <c r="I32" s="83"/>
      <c r="J32" s="63" t="str">
        <f t="shared" si="0"/>
        <v>กรุณากรอกยอดคงเหลือ</v>
      </c>
    </row>
    <row r="33" spans="1:10" ht="24">
      <c r="A33" s="68">
        <v>21</v>
      </c>
      <c r="B33" s="84" t="s">
        <v>24</v>
      </c>
      <c r="C33" s="263" t="s">
        <v>243</v>
      </c>
      <c r="D33" s="73"/>
      <c r="E33" s="62"/>
      <c r="F33" s="73"/>
      <c r="G33" s="118"/>
      <c r="H33" s="118">
        <v>1200</v>
      </c>
      <c r="I33" s="73"/>
      <c r="J33" s="63" t="str">
        <f t="shared" si="0"/>
        <v>กรุณากรอกยอดคงเหลือ</v>
      </c>
    </row>
    <row r="34" spans="1:10" ht="24">
      <c r="A34" s="68">
        <v>24</v>
      </c>
      <c r="B34" s="85" t="s">
        <v>134</v>
      </c>
      <c r="C34" s="263" t="s">
        <v>243</v>
      </c>
      <c r="D34" s="86"/>
      <c r="E34" s="62"/>
      <c r="F34" s="86"/>
      <c r="G34" s="118"/>
      <c r="H34" s="118">
        <v>22000</v>
      </c>
      <c r="I34" s="73"/>
      <c r="J34" s="63" t="str">
        <f t="shared" si="0"/>
        <v>กรุณากรอกยอดคงเหลือ</v>
      </c>
    </row>
    <row r="35" spans="1:10" ht="24">
      <c r="A35" s="68">
        <v>25</v>
      </c>
      <c r="B35" s="84" t="s">
        <v>110</v>
      </c>
      <c r="C35" s="263" t="s">
        <v>243</v>
      </c>
      <c r="D35" s="73"/>
      <c r="E35" s="62"/>
      <c r="F35" s="73"/>
      <c r="G35" s="118"/>
      <c r="H35" s="118">
        <v>3500</v>
      </c>
      <c r="I35" s="73"/>
      <c r="J35" s="63" t="str">
        <f t="shared" si="0"/>
        <v>กรุณากรอกยอดคงเหลือ</v>
      </c>
    </row>
    <row r="36" spans="1:10" ht="24">
      <c r="A36" s="68">
        <v>26</v>
      </c>
      <c r="B36" s="84" t="s">
        <v>7</v>
      </c>
      <c r="C36" s="263" t="s">
        <v>243</v>
      </c>
      <c r="D36" s="73"/>
      <c r="E36" s="62"/>
      <c r="F36" s="73"/>
      <c r="G36" s="118"/>
      <c r="H36" s="118">
        <v>6000</v>
      </c>
      <c r="I36" s="73"/>
      <c r="J36" s="63" t="str">
        <f t="shared" si="0"/>
        <v>กรุณากรอกยอดคงเหลือ</v>
      </c>
    </row>
    <row r="37" spans="1:10" ht="24">
      <c r="A37" s="68">
        <v>27</v>
      </c>
      <c r="B37" s="84" t="s">
        <v>260</v>
      </c>
      <c r="C37" s="263" t="s">
        <v>243</v>
      </c>
      <c r="D37" s="73"/>
      <c r="E37" s="62"/>
      <c r="F37" s="73"/>
      <c r="G37" s="118"/>
      <c r="H37" s="118">
        <v>2000</v>
      </c>
      <c r="I37" s="73"/>
      <c r="J37" s="63" t="str">
        <f t="shared" si="0"/>
        <v>กรุณากรอกยอดคงเหลือ</v>
      </c>
    </row>
    <row r="38" spans="1:10" ht="24">
      <c r="A38" s="68">
        <v>28</v>
      </c>
      <c r="B38" s="84" t="s">
        <v>275</v>
      </c>
      <c r="C38" s="263" t="s">
        <v>243</v>
      </c>
      <c r="D38" s="73"/>
      <c r="E38" s="62"/>
      <c r="F38" s="73"/>
      <c r="G38" s="118"/>
      <c r="H38" s="118">
        <v>300</v>
      </c>
      <c r="I38" s="73"/>
      <c r="J38" s="63" t="str">
        <f t="shared" si="0"/>
        <v>กรุณากรอกยอดคงเหลือ</v>
      </c>
    </row>
    <row r="39" spans="1:10" ht="24">
      <c r="A39" s="68">
        <v>29</v>
      </c>
      <c r="B39" s="84" t="s">
        <v>90</v>
      </c>
      <c r="C39" s="263" t="s">
        <v>243</v>
      </c>
      <c r="D39" s="73"/>
      <c r="E39" s="62"/>
      <c r="F39" s="73"/>
      <c r="G39" s="118">
        <v>1800</v>
      </c>
      <c r="H39" s="118"/>
      <c r="I39" s="73"/>
      <c r="J39" s="63" t="str">
        <f t="shared" si="0"/>
        <v>กรุณากรอกยอดคงเหลือ</v>
      </c>
    </row>
    <row r="40" spans="1:10" ht="24">
      <c r="A40" s="68">
        <v>30</v>
      </c>
      <c r="B40" s="84" t="s">
        <v>25</v>
      </c>
      <c r="C40" s="263" t="s">
        <v>243</v>
      </c>
      <c r="D40" s="73"/>
      <c r="E40" s="62"/>
      <c r="F40" s="73"/>
      <c r="G40" s="118"/>
      <c r="H40" s="118">
        <v>400</v>
      </c>
      <c r="I40" s="73"/>
      <c r="J40" s="63" t="str">
        <f t="shared" si="0"/>
        <v>กรุณากรอกยอดคงเหลือ</v>
      </c>
    </row>
    <row r="41" spans="1:10" ht="24">
      <c r="A41" s="68">
        <v>31</v>
      </c>
      <c r="B41" s="84" t="s">
        <v>31</v>
      </c>
      <c r="C41" s="263" t="s">
        <v>243</v>
      </c>
      <c r="D41" s="73"/>
      <c r="E41" s="62"/>
      <c r="F41" s="73"/>
      <c r="G41" s="118">
        <v>1000</v>
      </c>
      <c r="H41" s="118"/>
      <c r="I41" s="73"/>
      <c r="J41" s="63" t="str">
        <f t="shared" si="0"/>
        <v>กรุณากรอกยอดคงเหลือ</v>
      </c>
    </row>
    <row r="42" spans="1:10" ht="24">
      <c r="A42" s="68">
        <v>32</v>
      </c>
      <c r="B42" s="84" t="s">
        <v>22</v>
      </c>
      <c r="C42" s="263" t="s">
        <v>243</v>
      </c>
      <c r="D42" s="73"/>
      <c r="E42" s="62"/>
      <c r="F42" s="73"/>
      <c r="G42" s="118">
        <v>2000</v>
      </c>
      <c r="H42" s="118"/>
      <c r="I42" s="73"/>
      <c r="J42" s="63" t="str">
        <f t="shared" si="0"/>
        <v>กรุณากรอกยอดคงเหลือ</v>
      </c>
    </row>
    <row r="43" spans="1:10" ht="24">
      <c r="A43" s="68">
        <v>33</v>
      </c>
      <c r="B43" s="84" t="s">
        <v>4</v>
      </c>
      <c r="C43" s="263" t="s">
        <v>243</v>
      </c>
      <c r="D43" s="73"/>
      <c r="E43" s="62"/>
      <c r="F43" s="73"/>
      <c r="G43" s="118">
        <v>350</v>
      </c>
      <c r="H43" s="118"/>
      <c r="I43" s="73"/>
      <c r="J43" s="63" t="str">
        <f t="shared" si="0"/>
        <v>กรุณากรอกยอดคงเหลือ</v>
      </c>
    </row>
    <row r="44" spans="1:10" ht="24">
      <c r="A44" s="68">
        <v>34</v>
      </c>
      <c r="B44" s="84" t="s">
        <v>13</v>
      </c>
      <c r="C44" s="263" t="s">
        <v>243</v>
      </c>
      <c r="D44" s="73"/>
      <c r="E44" s="62"/>
      <c r="F44" s="73"/>
      <c r="G44" s="118">
        <v>1500</v>
      </c>
      <c r="H44" s="118"/>
      <c r="I44" s="73"/>
      <c r="J44" s="63" t="str">
        <f t="shared" si="0"/>
        <v>กรุณากรอกยอดคงเหลือ</v>
      </c>
    </row>
    <row r="45" spans="1:10" ht="24">
      <c r="A45" s="68">
        <v>36</v>
      </c>
      <c r="B45" s="84" t="s">
        <v>112</v>
      </c>
      <c r="C45" s="263" t="s">
        <v>243</v>
      </c>
      <c r="D45" s="73"/>
      <c r="E45" s="62"/>
      <c r="F45" s="73"/>
      <c r="G45" s="118"/>
      <c r="H45" s="118">
        <v>1000</v>
      </c>
      <c r="I45" s="73"/>
      <c r="J45" s="63" t="str">
        <f t="shared" si="0"/>
        <v>กรุณากรอกยอดคงเหลือ</v>
      </c>
    </row>
    <row r="46" spans="1:10" ht="24">
      <c r="A46" s="68">
        <v>37</v>
      </c>
      <c r="B46" s="84" t="s">
        <v>8</v>
      </c>
      <c r="C46" s="263" t="s">
        <v>243</v>
      </c>
      <c r="D46" s="73"/>
      <c r="E46" s="62"/>
      <c r="F46" s="73"/>
      <c r="G46" s="118"/>
      <c r="H46" s="118">
        <v>10000</v>
      </c>
      <c r="I46" s="73"/>
      <c r="J46" s="63" t="str">
        <f t="shared" si="0"/>
        <v>กรุณากรอกยอดคงเหลือ</v>
      </c>
    </row>
    <row r="47" spans="1:10" ht="24">
      <c r="A47" s="68">
        <v>38</v>
      </c>
      <c r="B47" s="84" t="s">
        <v>37</v>
      </c>
      <c r="C47" s="263" t="s">
        <v>243</v>
      </c>
      <c r="D47" s="73"/>
      <c r="E47" s="62"/>
      <c r="F47" s="73"/>
      <c r="G47" s="118"/>
      <c r="H47" s="118">
        <v>800</v>
      </c>
      <c r="I47" s="73"/>
      <c r="J47" s="63" t="str">
        <f t="shared" si="0"/>
        <v>กรุณากรอกยอดคงเหลือ</v>
      </c>
    </row>
    <row r="48" spans="1:10" ht="24">
      <c r="A48" s="68">
        <v>39</v>
      </c>
      <c r="B48" s="84" t="s">
        <v>34</v>
      </c>
      <c r="C48" s="263" t="s">
        <v>243</v>
      </c>
      <c r="D48" s="73"/>
      <c r="E48" s="62"/>
      <c r="F48" s="73"/>
      <c r="G48" s="118"/>
      <c r="H48" s="118">
        <v>2000</v>
      </c>
      <c r="I48" s="73"/>
      <c r="J48" s="63" t="str">
        <f t="shared" si="0"/>
        <v>กรุณากรอกยอดคงเหลือ</v>
      </c>
    </row>
    <row r="49" spans="1:10" ht="24">
      <c r="A49" s="68">
        <v>40</v>
      </c>
      <c r="B49" s="85" t="s">
        <v>106</v>
      </c>
      <c r="C49" s="263" t="s">
        <v>243</v>
      </c>
      <c r="D49" s="86"/>
      <c r="E49" s="62"/>
      <c r="F49" s="86"/>
      <c r="G49" s="118"/>
      <c r="H49" s="118">
        <v>2000</v>
      </c>
      <c r="I49" s="73"/>
      <c r="J49" s="63" t="str">
        <f t="shared" si="0"/>
        <v>กรุณากรอกยอดคงเหลือ</v>
      </c>
    </row>
    <row r="50" spans="1:10" ht="24">
      <c r="A50" s="68">
        <v>41</v>
      </c>
      <c r="B50" s="85" t="s">
        <v>109</v>
      </c>
      <c r="C50" s="263" t="s">
        <v>243</v>
      </c>
      <c r="D50" s="86"/>
      <c r="E50" s="62"/>
      <c r="F50" s="86"/>
      <c r="G50" s="118"/>
      <c r="H50" s="118">
        <v>10000</v>
      </c>
      <c r="I50" s="87"/>
      <c r="J50" s="63" t="str">
        <f t="shared" si="0"/>
        <v>กรุณากรอกยอดคงเหลือ</v>
      </c>
    </row>
    <row r="51" spans="1:10" ht="24">
      <c r="A51" s="68">
        <v>42</v>
      </c>
      <c r="B51" s="84" t="s">
        <v>215</v>
      </c>
      <c r="C51" s="263" t="s">
        <v>243</v>
      </c>
      <c r="D51" s="73"/>
      <c r="E51" s="62"/>
      <c r="F51" s="73"/>
      <c r="G51" s="118">
        <v>18</v>
      </c>
      <c r="H51" s="118"/>
      <c r="I51" s="73"/>
      <c r="J51" s="63" t="str">
        <f t="shared" si="0"/>
        <v>กรุณากรอกยอดคงเหลือ</v>
      </c>
    </row>
    <row r="52" spans="1:10" ht="24">
      <c r="A52" s="68">
        <v>43</v>
      </c>
      <c r="B52" s="84" t="s">
        <v>251</v>
      </c>
      <c r="C52" s="263" t="s">
        <v>243</v>
      </c>
      <c r="D52" s="73"/>
      <c r="E52" s="62"/>
      <c r="F52" s="73"/>
      <c r="G52" s="118"/>
      <c r="H52" s="118">
        <v>4000</v>
      </c>
      <c r="I52" s="73"/>
      <c r="J52" s="63" t="str">
        <f t="shared" si="0"/>
        <v>กรุณากรอกยอดคงเหลือ</v>
      </c>
    </row>
    <row r="53" spans="1:10" ht="24">
      <c r="A53" s="68">
        <v>45</v>
      </c>
      <c r="B53" s="84" t="s">
        <v>358</v>
      </c>
      <c r="C53" s="263" t="s">
        <v>243</v>
      </c>
      <c r="D53" s="73"/>
      <c r="E53" s="62"/>
      <c r="F53" s="73"/>
      <c r="G53" s="118"/>
      <c r="H53" s="118">
        <v>150</v>
      </c>
      <c r="I53" s="73"/>
      <c r="J53" s="63" t="str">
        <f t="shared" si="0"/>
        <v>กรุณากรอกยอดคงเหลือ</v>
      </c>
    </row>
    <row r="54" spans="1:10" ht="24">
      <c r="A54" s="68">
        <v>46</v>
      </c>
      <c r="B54" s="88" t="s">
        <v>226</v>
      </c>
      <c r="C54" s="263" t="s">
        <v>243</v>
      </c>
      <c r="D54" s="73"/>
      <c r="E54" s="62"/>
      <c r="F54" s="73"/>
      <c r="G54" s="118"/>
      <c r="H54" s="118">
        <v>500</v>
      </c>
      <c r="I54" s="73"/>
      <c r="J54" s="63" t="str">
        <f t="shared" si="0"/>
        <v>กรุณากรอกยอดคงเหลือ</v>
      </c>
    </row>
    <row r="55" spans="1:10" ht="24">
      <c r="A55" s="68">
        <v>47</v>
      </c>
      <c r="B55" s="84" t="s">
        <v>217</v>
      </c>
      <c r="C55" s="263" t="s">
        <v>243</v>
      </c>
      <c r="D55" s="73"/>
      <c r="E55" s="62"/>
      <c r="F55" s="73"/>
      <c r="G55" s="118">
        <v>300</v>
      </c>
      <c r="H55" s="118"/>
      <c r="I55" s="73"/>
      <c r="J55" s="63" t="str">
        <f t="shared" si="0"/>
        <v>กรุณากรอกยอดคงเหลือ</v>
      </c>
    </row>
    <row r="56" spans="1:10" ht="24">
      <c r="A56" s="68">
        <v>48</v>
      </c>
      <c r="B56" s="84" t="s">
        <v>23</v>
      </c>
      <c r="C56" s="263" t="s">
        <v>243</v>
      </c>
      <c r="D56" s="73"/>
      <c r="E56" s="62"/>
      <c r="F56" s="73"/>
      <c r="G56" s="118">
        <v>400</v>
      </c>
      <c r="H56" s="118"/>
      <c r="I56" s="73"/>
      <c r="J56" s="63" t="str">
        <f t="shared" si="0"/>
        <v>กรุณากรอกยอดคงเหลือ</v>
      </c>
    </row>
    <row r="57" spans="1:12" ht="24">
      <c r="A57" s="68">
        <v>49</v>
      </c>
      <c r="B57" s="85" t="s">
        <v>105</v>
      </c>
      <c r="C57" s="263" t="s">
        <v>243</v>
      </c>
      <c r="D57" s="86"/>
      <c r="E57" s="62"/>
      <c r="F57" s="86"/>
      <c r="G57" s="118"/>
      <c r="H57" s="118">
        <v>600</v>
      </c>
      <c r="I57" s="73"/>
      <c r="J57" s="63" t="str">
        <f t="shared" si="0"/>
        <v>กรุณากรอกยอดคงเหลือ</v>
      </c>
      <c r="L57" s="89"/>
    </row>
    <row r="58" spans="1:11" ht="24">
      <c r="A58" s="68">
        <v>50</v>
      </c>
      <c r="B58" s="84" t="s">
        <v>252</v>
      </c>
      <c r="C58" s="263" t="s">
        <v>243</v>
      </c>
      <c r="D58" s="73"/>
      <c r="E58" s="62"/>
      <c r="F58" s="73"/>
      <c r="G58" s="118"/>
      <c r="H58" s="118">
        <v>30</v>
      </c>
      <c r="I58" s="73"/>
      <c r="J58" s="63" t="str">
        <f t="shared" si="0"/>
        <v>กรุณากรอกยอดคงเหลือ</v>
      </c>
      <c r="K58" s="90"/>
    </row>
    <row r="59" spans="1:10" ht="24">
      <c r="A59" s="68">
        <v>51</v>
      </c>
      <c r="B59" s="84" t="s">
        <v>258</v>
      </c>
      <c r="C59" s="263" t="s">
        <v>356</v>
      </c>
      <c r="D59" s="73"/>
      <c r="E59" s="62"/>
      <c r="F59" s="73"/>
      <c r="G59" s="118">
        <v>25</v>
      </c>
      <c r="H59" s="118"/>
      <c r="I59" s="73"/>
      <c r="J59" s="63" t="str">
        <f t="shared" si="0"/>
        <v>กรุณากรอกยอดคงเหลือ</v>
      </c>
    </row>
    <row r="60" spans="1:10" ht="24">
      <c r="A60" s="68">
        <v>53</v>
      </c>
      <c r="B60" s="84" t="s">
        <v>117</v>
      </c>
      <c r="C60" s="263" t="s">
        <v>243</v>
      </c>
      <c r="D60" s="73"/>
      <c r="E60" s="62"/>
      <c r="F60" s="73"/>
      <c r="G60" s="118"/>
      <c r="H60" s="118">
        <v>9000</v>
      </c>
      <c r="I60" s="72"/>
      <c r="J60" s="63" t="str">
        <f t="shared" si="0"/>
        <v>กรุณากรอกยอดคงเหลือ</v>
      </c>
    </row>
    <row r="61" spans="1:10" ht="24">
      <c r="A61" s="68">
        <v>54</v>
      </c>
      <c r="B61" s="84" t="s">
        <v>245</v>
      </c>
      <c r="C61" s="263" t="s">
        <v>243</v>
      </c>
      <c r="D61" s="73"/>
      <c r="E61" s="62"/>
      <c r="F61" s="73"/>
      <c r="G61" s="118"/>
      <c r="H61" s="118">
        <v>400</v>
      </c>
      <c r="I61" s="73"/>
      <c r="J61" s="63" t="str">
        <f t="shared" si="0"/>
        <v>กรุณากรอกยอดคงเหลือ</v>
      </c>
    </row>
    <row r="62" spans="1:10" ht="24">
      <c r="A62" s="68">
        <v>55</v>
      </c>
      <c r="B62" s="84" t="s">
        <v>16</v>
      </c>
      <c r="C62" s="263" t="s">
        <v>243</v>
      </c>
      <c r="D62" s="73"/>
      <c r="E62" s="62"/>
      <c r="F62" s="73"/>
      <c r="G62" s="118"/>
      <c r="H62" s="118">
        <v>20000</v>
      </c>
      <c r="I62" s="73"/>
      <c r="J62" s="63" t="str">
        <f t="shared" si="0"/>
        <v>กรุณากรอกยอดคงเหลือ</v>
      </c>
    </row>
    <row r="63" spans="1:10" ht="24">
      <c r="A63" s="68">
        <v>56</v>
      </c>
      <c r="B63" s="84" t="s">
        <v>35</v>
      </c>
      <c r="C63" s="263" t="s">
        <v>243</v>
      </c>
      <c r="D63" s="73"/>
      <c r="E63" s="62"/>
      <c r="F63" s="73"/>
      <c r="G63" s="118"/>
      <c r="H63" s="118">
        <v>900</v>
      </c>
      <c r="I63" s="73"/>
      <c r="J63" s="63" t="str">
        <f t="shared" si="0"/>
        <v>กรุณากรอกยอดคงเหลือ</v>
      </c>
    </row>
    <row r="64" spans="1:10" ht="24">
      <c r="A64" s="68">
        <v>57</v>
      </c>
      <c r="B64" s="84" t="s">
        <v>118</v>
      </c>
      <c r="C64" s="263" t="s">
        <v>243</v>
      </c>
      <c r="D64" s="73"/>
      <c r="E64" s="62"/>
      <c r="F64" s="73"/>
      <c r="G64" s="118"/>
      <c r="H64" s="118">
        <v>2000</v>
      </c>
      <c r="I64" s="73"/>
      <c r="J64" s="63" t="str">
        <f t="shared" si="0"/>
        <v>กรุณากรอกยอดคงเหลือ</v>
      </c>
    </row>
    <row r="65" spans="1:10" ht="24">
      <c r="A65" s="68">
        <v>58</v>
      </c>
      <c r="B65" s="84" t="s">
        <v>10</v>
      </c>
      <c r="C65" s="263" t="s">
        <v>243</v>
      </c>
      <c r="D65" s="73"/>
      <c r="E65" s="62"/>
      <c r="F65" s="73"/>
      <c r="G65" s="118"/>
      <c r="H65" s="118">
        <v>3000</v>
      </c>
      <c r="I65" s="73"/>
      <c r="J65" s="63" t="str">
        <f t="shared" si="0"/>
        <v>กรุณากรอกยอดคงเหลือ</v>
      </c>
    </row>
    <row r="66" spans="1:10" ht="24">
      <c r="A66" s="68">
        <v>59</v>
      </c>
      <c r="B66" s="84" t="s">
        <v>218</v>
      </c>
      <c r="C66" s="263" t="s">
        <v>243</v>
      </c>
      <c r="D66" s="73"/>
      <c r="E66" s="62"/>
      <c r="F66" s="73"/>
      <c r="G66" s="118"/>
      <c r="H66" s="118">
        <v>0</v>
      </c>
      <c r="I66" s="73"/>
      <c r="J66" s="63" t="str">
        <f t="shared" si="0"/>
        <v>กรุณากรอกยอดคงเหลือ</v>
      </c>
    </row>
    <row r="67" spans="1:10" ht="24">
      <c r="A67" s="68">
        <v>60</v>
      </c>
      <c r="B67" s="84" t="s">
        <v>119</v>
      </c>
      <c r="C67" s="263" t="s">
        <v>243</v>
      </c>
      <c r="D67" s="73"/>
      <c r="E67" s="62"/>
      <c r="F67" s="73"/>
      <c r="G67" s="118"/>
      <c r="H67" s="118">
        <v>2400</v>
      </c>
      <c r="I67" s="73"/>
      <c r="J67" s="63" t="str">
        <f t="shared" si="0"/>
        <v>กรุณากรอกยอดคงเหลือ</v>
      </c>
    </row>
    <row r="68" spans="1:10" ht="43.5">
      <c r="A68" s="68">
        <v>61</v>
      </c>
      <c r="B68" s="94" t="s">
        <v>266</v>
      </c>
      <c r="C68" s="263" t="s">
        <v>243</v>
      </c>
      <c r="D68" s="65"/>
      <c r="E68" s="62"/>
      <c r="F68" s="73"/>
      <c r="G68" s="118"/>
      <c r="H68" s="122"/>
      <c r="I68" s="264" t="s">
        <v>267</v>
      </c>
      <c r="J68" s="63" t="str">
        <f t="shared" si="0"/>
        <v>กรุณากรอกยอดคงเหลือ</v>
      </c>
    </row>
    <row r="69" spans="1:10" ht="24">
      <c r="A69" s="68">
        <v>63</v>
      </c>
      <c r="B69" s="84" t="s">
        <v>84</v>
      </c>
      <c r="C69" s="263" t="s">
        <v>243</v>
      </c>
      <c r="D69" s="73"/>
      <c r="E69" s="62"/>
      <c r="F69" s="73"/>
      <c r="G69" s="118"/>
      <c r="H69" s="118">
        <v>1800</v>
      </c>
      <c r="I69" s="73"/>
      <c r="J69" s="63" t="str">
        <f t="shared" si="0"/>
        <v>กรุณากรอกยอดคงเหลือ</v>
      </c>
    </row>
    <row r="70" spans="1:10" ht="24">
      <c r="A70" s="68">
        <v>64</v>
      </c>
      <c r="B70" s="96" t="s">
        <v>250</v>
      </c>
      <c r="C70" s="263" t="s">
        <v>243</v>
      </c>
      <c r="D70" s="69"/>
      <c r="E70" s="62"/>
      <c r="F70" s="97"/>
      <c r="G70" s="123"/>
      <c r="H70" s="123"/>
      <c r="I70" s="97"/>
      <c r="J70" s="63" t="str">
        <f t="shared" si="0"/>
        <v>กรุณากรอกยอดคงเหลือ</v>
      </c>
    </row>
    <row r="71" spans="1:46" s="99" customFormat="1" ht="24">
      <c r="A71" s="68">
        <v>66</v>
      </c>
      <c r="B71" s="84" t="s">
        <v>249</v>
      </c>
      <c r="C71" s="263" t="s">
        <v>243</v>
      </c>
      <c r="D71" s="73"/>
      <c r="E71" s="62"/>
      <c r="F71" s="73"/>
      <c r="G71" s="118">
        <v>300</v>
      </c>
      <c r="H71" s="118"/>
      <c r="I71" s="73"/>
      <c r="J71" s="63" t="str">
        <f t="shared" si="0"/>
        <v>กรุณากรอกยอดคงเหลือ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2" spans="1:10" ht="24">
      <c r="A72" s="68">
        <v>67</v>
      </c>
      <c r="B72" s="84" t="s">
        <v>221</v>
      </c>
      <c r="C72" s="263" t="s">
        <v>243</v>
      </c>
      <c r="D72" s="73"/>
      <c r="E72" s="62"/>
      <c r="F72" s="73"/>
      <c r="G72" s="118">
        <v>1500</v>
      </c>
      <c r="H72" s="118"/>
      <c r="I72" s="73"/>
      <c r="J72" s="63" t="str">
        <f aca="true" t="shared" si="1" ref="J72:J130">IF(D72="","กรุณากรอกยอดคงเหลือ","")</f>
        <v>กรุณากรอกยอดคงเหลือ</v>
      </c>
    </row>
    <row r="73" spans="1:47" s="102" customFormat="1" ht="24">
      <c r="A73" s="68">
        <v>68</v>
      </c>
      <c r="B73" s="91" t="s">
        <v>220</v>
      </c>
      <c r="C73" s="263" t="s">
        <v>243</v>
      </c>
      <c r="D73" s="93"/>
      <c r="E73" s="62"/>
      <c r="F73" s="92"/>
      <c r="G73" s="124"/>
      <c r="H73" s="124">
        <v>12000</v>
      </c>
      <c r="I73" s="100"/>
      <c r="J73" s="63" t="str">
        <f t="shared" si="1"/>
        <v>กรุณากรอกยอดคงเหลือ</v>
      </c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</row>
    <row r="74" spans="1:10" s="103" customFormat="1" ht="24">
      <c r="A74" s="68">
        <v>69</v>
      </c>
      <c r="B74" s="84" t="s">
        <v>33</v>
      </c>
      <c r="C74" s="263" t="s">
        <v>243</v>
      </c>
      <c r="D74" s="73"/>
      <c r="E74" s="62"/>
      <c r="F74" s="73"/>
      <c r="G74" s="125"/>
      <c r="H74" s="125">
        <v>8000</v>
      </c>
      <c r="I74" s="92"/>
      <c r="J74" s="63" t="str">
        <f t="shared" si="1"/>
        <v>กรุณากรอกยอดคงเหลือ</v>
      </c>
    </row>
    <row r="75" spans="1:10" ht="24">
      <c r="A75" s="68">
        <v>70</v>
      </c>
      <c r="B75" s="84" t="s">
        <v>36</v>
      </c>
      <c r="C75" s="263" t="s">
        <v>243</v>
      </c>
      <c r="D75" s="73"/>
      <c r="E75" s="62"/>
      <c r="F75" s="73"/>
      <c r="G75" s="125">
        <v>100</v>
      </c>
      <c r="H75" s="125"/>
      <c r="I75" s="92"/>
      <c r="J75" s="63" t="str">
        <f t="shared" si="1"/>
        <v>กรุณากรอกยอดคงเหลือ</v>
      </c>
    </row>
    <row r="76" spans="1:10" ht="24">
      <c r="A76" s="68">
        <v>71</v>
      </c>
      <c r="B76" s="84" t="s">
        <v>64</v>
      </c>
      <c r="C76" s="73" t="s">
        <v>65</v>
      </c>
      <c r="D76" s="73"/>
      <c r="E76" s="62"/>
      <c r="F76" s="73"/>
      <c r="G76" s="118">
        <v>40</v>
      </c>
      <c r="H76" s="118"/>
      <c r="I76" s="73"/>
      <c r="J76" s="63" t="str">
        <f t="shared" si="1"/>
        <v>กรุณากรอกยอดคงเหลือ</v>
      </c>
    </row>
    <row r="77" spans="1:10" ht="24">
      <c r="A77" s="68">
        <v>72</v>
      </c>
      <c r="B77" s="84" t="s">
        <v>253</v>
      </c>
      <c r="C77" s="73" t="s">
        <v>48</v>
      </c>
      <c r="D77" s="73"/>
      <c r="E77" s="62"/>
      <c r="F77" s="73"/>
      <c r="G77" s="118">
        <v>5</v>
      </c>
      <c r="H77" s="118"/>
      <c r="I77" s="73"/>
      <c r="J77" s="63" t="str">
        <f t="shared" si="1"/>
        <v>กรุณากรอกยอดคงเหลือ</v>
      </c>
    </row>
    <row r="78" spans="1:10" ht="24">
      <c r="A78" s="68">
        <v>73</v>
      </c>
      <c r="B78" s="84" t="s">
        <v>66</v>
      </c>
      <c r="C78" s="73" t="s">
        <v>48</v>
      </c>
      <c r="D78" s="73"/>
      <c r="E78" s="62"/>
      <c r="F78" s="73"/>
      <c r="G78" s="118">
        <v>15</v>
      </c>
      <c r="H78" s="118"/>
      <c r="I78" s="73"/>
      <c r="J78" s="63" t="str">
        <f t="shared" si="1"/>
        <v>กรุณากรอกยอดคงเหลือ</v>
      </c>
    </row>
    <row r="79" spans="1:10" ht="24">
      <c r="A79" s="68">
        <v>74</v>
      </c>
      <c r="B79" s="84" t="s">
        <v>214</v>
      </c>
      <c r="C79" s="73" t="s">
        <v>48</v>
      </c>
      <c r="D79" s="73"/>
      <c r="E79" s="62"/>
      <c r="F79" s="73"/>
      <c r="G79" s="118">
        <v>2</v>
      </c>
      <c r="H79" s="118"/>
      <c r="I79" s="73"/>
      <c r="J79" s="63" t="str">
        <f t="shared" si="1"/>
        <v>กรุณากรอกยอดคงเหลือ</v>
      </c>
    </row>
    <row r="80" spans="1:10" ht="24">
      <c r="A80" s="68">
        <v>75</v>
      </c>
      <c r="B80" s="84" t="s">
        <v>6</v>
      </c>
      <c r="C80" s="73" t="s">
        <v>48</v>
      </c>
      <c r="D80" s="73"/>
      <c r="E80" s="62"/>
      <c r="F80" s="73"/>
      <c r="G80" s="118">
        <v>0</v>
      </c>
      <c r="H80" s="118"/>
      <c r="I80" s="73"/>
      <c r="J80" s="63" t="str">
        <f t="shared" si="1"/>
        <v>กรุณากรอกยอดคงเหลือ</v>
      </c>
    </row>
    <row r="81" spans="1:10" ht="24">
      <c r="A81" s="68">
        <v>76</v>
      </c>
      <c r="B81" s="84" t="s">
        <v>67</v>
      </c>
      <c r="C81" s="73" t="s">
        <v>68</v>
      </c>
      <c r="D81" s="73"/>
      <c r="E81" s="62"/>
      <c r="F81" s="73"/>
      <c r="G81" s="118">
        <v>2</v>
      </c>
      <c r="H81" s="118"/>
      <c r="I81" s="73"/>
      <c r="J81" s="63" t="str">
        <f t="shared" si="1"/>
        <v>กรุณากรอกยอดคงเหลือ</v>
      </c>
    </row>
    <row r="82" spans="1:10" ht="24">
      <c r="A82" s="68">
        <v>77</v>
      </c>
      <c r="B82" s="84" t="s">
        <v>211</v>
      </c>
      <c r="C82" s="73" t="s">
        <v>48</v>
      </c>
      <c r="D82" s="73"/>
      <c r="E82" s="62"/>
      <c r="F82" s="73"/>
      <c r="G82" s="118">
        <v>0</v>
      </c>
      <c r="H82" s="118"/>
      <c r="I82" s="73"/>
      <c r="J82" s="63" t="str">
        <f t="shared" si="1"/>
        <v>กรุณากรอกยอดคงเหลือ</v>
      </c>
    </row>
    <row r="83" spans="1:10" ht="24">
      <c r="A83" s="68">
        <v>78</v>
      </c>
      <c r="B83" s="84" t="s">
        <v>63</v>
      </c>
      <c r="C83" s="73" t="s">
        <v>48</v>
      </c>
      <c r="D83" s="73"/>
      <c r="E83" s="62"/>
      <c r="F83" s="73"/>
      <c r="G83" s="118">
        <v>10</v>
      </c>
      <c r="H83" s="118"/>
      <c r="I83" s="73"/>
      <c r="J83" s="63" t="str">
        <f t="shared" si="1"/>
        <v>กรุณากรอกยอดคงเหลือ</v>
      </c>
    </row>
    <row r="84" spans="1:10" ht="24">
      <c r="A84" s="68">
        <v>79</v>
      </c>
      <c r="B84" s="84" t="s">
        <v>69</v>
      </c>
      <c r="C84" s="73" t="s">
        <v>48</v>
      </c>
      <c r="D84" s="73"/>
      <c r="E84" s="62"/>
      <c r="F84" s="73"/>
      <c r="G84" s="118">
        <v>10</v>
      </c>
      <c r="H84" s="118"/>
      <c r="I84" s="73"/>
      <c r="J84" s="63" t="str">
        <f t="shared" si="1"/>
        <v>กรุณากรอกยอดคงเหลือ</v>
      </c>
    </row>
    <row r="85" spans="1:10" ht="24">
      <c r="A85" s="68">
        <v>80</v>
      </c>
      <c r="B85" s="84" t="s">
        <v>70</v>
      </c>
      <c r="C85" s="73" t="s">
        <v>48</v>
      </c>
      <c r="D85" s="73"/>
      <c r="E85" s="62"/>
      <c r="F85" s="73"/>
      <c r="G85" s="118">
        <v>8</v>
      </c>
      <c r="H85" s="118"/>
      <c r="I85" s="73"/>
      <c r="J85" s="63" t="str">
        <f t="shared" si="1"/>
        <v>กรุณากรอกยอดคงเหลือ</v>
      </c>
    </row>
    <row r="86" spans="1:10" ht="24">
      <c r="A86" s="68">
        <v>81</v>
      </c>
      <c r="B86" s="84" t="s">
        <v>102</v>
      </c>
      <c r="C86" s="73" t="s">
        <v>46</v>
      </c>
      <c r="D86" s="73"/>
      <c r="E86" s="62"/>
      <c r="F86" s="73"/>
      <c r="G86" s="118">
        <v>0</v>
      </c>
      <c r="H86" s="118"/>
      <c r="I86" s="73"/>
      <c r="J86" s="63" t="str">
        <f t="shared" si="1"/>
        <v>กรุณากรอกยอดคงเหลือ</v>
      </c>
    </row>
    <row r="87" spans="1:10" ht="24">
      <c r="A87" s="68">
        <v>82</v>
      </c>
      <c r="B87" s="84" t="s">
        <v>21</v>
      </c>
      <c r="C87" s="73" t="s">
        <v>72</v>
      </c>
      <c r="D87" s="73"/>
      <c r="E87" s="62"/>
      <c r="F87" s="73"/>
      <c r="G87" s="118">
        <v>0</v>
      </c>
      <c r="H87" s="118"/>
      <c r="I87" s="73"/>
      <c r="J87" s="63" t="str">
        <f t="shared" si="1"/>
        <v>กรุณากรอกยอดคงเหลือ</v>
      </c>
    </row>
    <row r="88" spans="1:10" ht="24">
      <c r="A88" s="68">
        <v>83</v>
      </c>
      <c r="B88" s="84" t="s">
        <v>12</v>
      </c>
      <c r="C88" s="73" t="s">
        <v>72</v>
      </c>
      <c r="D88" s="73"/>
      <c r="E88" s="62"/>
      <c r="F88" s="73"/>
      <c r="G88" s="118">
        <v>5</v>
      </c>
      <c r="H88" s="118"/>
      <c r="I88" s="73"/>
      <c r="J88" s="63" t="str">
        <f t="shared" si="1"/>
        <v>กรุณากรอกยอดคงเหลือ</v>
      </c>
    </row>
    <row r="89" spans="1:10" ht="24">
      <c r="A89" s="68">
        <v>84</v>
      </c>
      <c r="B89" s="84" t="s">
        <v>19</v>
      </c>
      <c r="C89" s="73" t="s">
        <v>72</v>
      </c>
      <c r="D89" s="73"/>
      <c r="E89" s="62"/>
      <c r="F89" s="73"/>
      <c r="G89" s="118">
        <v>0</v>
      </c>
      <c r="H89" s="118"/>
      <c r="I89" s="73"/>
      <c r="J89" s="63" t="str">
        <f t="shared" si="1"/>
        <v>กรุณากรอกยอดคงเหลือ</v>
      </c>
    </row>
    <row r="90" spans="1:10" ht="44.25">
      <c r="A90" s="68">
        <v>85</v>
      </c>
      <c r="B90" s="104" t="s">
        <v>287</v>
      </c>
      <c r="C90" s="105" t="s">
        <v>71</v>
      </c>
      <c r="D90" s="62"/>
      <c r="E90" s="62"/>
      <c r="F90" s="62"/>
      <c r="G90" s="126">
        <v>0</v>
      </c>
      <c r="H90" s="118"/>
      <c r="I90" s="73"/>
      <c r="J90" s="63" t="str">
        <f t="shared" si="1"/>
        <v>กรุณากรอกยอดคงเหลือ</v>
      </c>
    </row>
    <row r="91" spans="1:10" ht="44.25">
      <c r="A91" s="68">
        <v>86</v>
      </c>
      <c r="B91" s="84" t="s">
        <v>210</v>
      </c>
      <c r="C91" s="73" t="s">
        <v>71</v>
      </c>
      <c r="D91" s="73"/>
      <c r="E91" s="62"/>
      <c r="F91" s="73"/>
      <c r="G91" s="118">
        <v>10</v>
      </c>
      <c r="H91" s="118"/>
      <c r="I91" s="73"/>
      <c r="J91" s="63" t="str">
        <f t="shared" si="1"/>
        <v>กรุณากรอกยอดคงเหลือ</v>
      </c>
    </row>
    <row r="92" spans="1:10" ht="24">
      <c r="A92" s="68">
        <v>87</v>
      </c>
      <c r="B92" s="84" t="s">
        <v>286</v>
      </c>
      <c r="C92" s="73" t="s">
        <v>71</v>
      </c>
      <c r="D92" s="73"/>
      <c r="E92" s="62"/>
      <c r="F92" s="73"/>
      <c r="G92" s="118">
        <v>0</v>
      </c>
      <c r="H92" s="118"/>
      <c r="I92" s="73"/>
      <c r="J92" s="63" t="str">
        <f t="shared" si="1"/>
        <v>กรุณากรอกยอดคงเหลือ</v>
      </c>
    </row>
    <row r="93" spans="1:10" ht="42.75" customHeight="1">
      <c r="A93" s="68">
        <v>88</v>
      </c>
      <c r="B93" s="84" t="s">
        <v>209</v>
      </c>
      <c r="C93" s="73" t="s">
        <v>104</v>
      </c>
      <c r="D93" s="73"/>
      <c r="E93" s="62"/>
      <c r="F93" s="73"/>
      <c r="G93" s="118">
        <v>0</v>
      </c>
      <c r="H93" s="118"/>
      <c r="I93" s="73"/>
      <c r="J93" s="63" t="str">
        <f t="shared" si="1"/>
        <v>กรุณากรอกยอดคงเหลือ</v>
      </c>
    </row>
    <row r="94" spans="1:10" ht="24">
      <c r="A94" s="68">
        <v>89</v>
      </c>
      <c r="B94" s="84" t="s">
        <v>41</v>
      </c>
      <c r="C94" s="73" t="s">
        <v>80</v>
      </c>
      <c r="D94" s="73"/>
      <c r="E94" s="62"/>
      <c r="F94" s="73"/>
      <c r="G94" s="118">
        <v>400</v>
      </c>
      <c r="H94" s="118"/>
      <c r="I94" s="73"/>
      <c r="J94" s="63" t="str">
        <f t="shared" si="1"/>
        <v>กรุณากรอกยอดคงเหลือ</v>
      </c>
    </row>
    <row r="95" spans="1:10" ht="24">
      <c r="A95" s="68">
        <v>90</v>
      </c>
      <c r="B95" s="84" t="s">
        <v>77</v>
      </c>
      <c r="C95" s="73" t="s">
        <v>45</v>
      </c>
      <c r="D95" s="73"/>
      <c r="E95" s="62"/>
      <c r="F95" s="73"/>
      <c r="G95" s="118">
        <v>1</v>
      </c>
      <c r="H95" s="118"/>
      <c r="I95" s="73"/>
      <c r="J95" s="63" t="str">
        <f t="shared" si="1"/>
        <v>กรุณากรอกยอดคงเหลือ</v>
      </c>
    </row>
    <row r="96" spans="1:10" ht="24">
      <c r="A96" s="68">
        <v>91</v>
      </c>
      <c r="B96" s="84" t="s">
        <v>78</v>
      </c>
      <c r="C96" s="73" t="s">
        <v>45</v>
      </c>
      <c r="D96" s="73"/>
      <c r="E96" s="62"/>
      <c r="F96" s="73"/>
      <c r="G96" s="118">
        <v>2</v>
      </c>
      <c r="H96" s="118"/>
      <c r="I96" s="73"/>
      <c r="J96" s="63" t="str">
        <f t="shared" si="1"/>
        <v>กรุณากรอกยอดคงเหลือ</v>
      </c>
    </row>
    <row r="97" spans="1:10" ht="24">
      <c r="A97" s="68">
        <v>92</v>
      </c>
      <c r="B97" s="84" t="s">
        <v>14</v>
      </c>
      <c r="C97" s="73" t="s">
        <v>74</v>
      </c>
      <c r="D97" s="73"/>
      <c r="E97" s="62"/>
      <c r="F97" s="73"/>
      <c r="G97" s="118">
        <v>45</v>
      </c>
      <c r="H97" s="118"/>
      <c r="I97" s="73"/>
      <c r="J97" s="63" t="str">
        <f t="shared" si="1"/>
        <v>กรุณากรอกยอดคงเหลือ</v>
      </c>
    </row>
    <row r="98" spans="1:10" ht="24">
      <c r="A98" s="68">
        <v>93</v>
      </c>
      <c r="B98" s="84" t="s">
        <v>95</v>
      </c>
      <c r="C98" s="73" t="s">
        <v>45</v>
      </c>
      <c r="D98" s="73"/>
      <c r="E98" s="62"/>
      <c r="F98" s="73"/>
      <c r="G98" s="118">
        <v>45</v>
      </c>
      <c r="H98" s="118"/>
      <c r="I98" s="73"/>
      <c r="J98" s="63" t="str">
        <f t="shared" si="1"/>
        <v>กรุณากรอกยอดคงเหลือ</v>
      </c>
    </row>
    <row r="99" spans="1:10" ht="40.5">
      <c r="A99" s="68">
        <v>94</v>
      </c>
      <c r="B99" s="106" t="s">
        <v>91</v>
      </c>
      <c r="C99" s="73" t="s">
        <v>104</v>
      </c>
      <c r="D99" s="73"/>
      <c r="E99" s="62"/>
      <c r="F99" s="73"/>
      <c r="G99" s="118">
        <v>30</v>
      </c>
      <c r="H99" s="118"/>
      <c r="I99" s="73"/>
      <c r="J99" s="63" t="str">
        <f t="shared" si="1"/>
        <v>กรุณากรอกยอดคงเหลือ</v>
      </c>
    </row>
    <row r="100" spans="1:10" ht="40.5">
      <c r="A100" s="68">
        <v>95</v>
      </c>
      <c r="B100" s="106" t="s">
        <v>222</v>
      </c>
      <c r="C100" s="73" t="s">
        <v>76</v>
      </c>
      <c r="D100" s="73"/>
      <c r="E100" s="62"/>
      <c r="F100" s="73"/>
      <c r="G100" s="118">
        <v>0</v>
      </c>
      <c r="H100" s="118"/>
      <c r="I100" s="73"/>
      <c r="J100" s="63" t="str">
        <f t="shared" si="1"/>
        <v>กรุณากรอกยอดคงเหลือ</v>
      </c>
    </row>
    <row r="101" spans="1:10" ht="24">
      <c r="A101" s="68">
        <v>96</v>
      </c>
      <c r="B101" s="84" t="s">
        <v>101</v>
      </c>
      <c r="C101" s="95" t="s">
        <v>104</v>
      </c>
      <c r="D101" s="95"/>
      <c r="E101" s="62"/>
      <c r="F101" s="95"/>
      <c r="G101" s="118">
        <v>0</v>
      </c>
      <c r="H101" s="118"/>
      <c r="I101" s="73"/>
      <c r="J101" s="63" t="str">
        <f t="shared" si="1"/>
        <v>กรุณากรอกยอดคงเหลือ</v>
      </c>
    </row>
    <row r="102" spans="1:10" ht="24">
      <c r="A102" s="68">
        <v>97</v>
      </c>
      <c r="B102" s="84" t="s">
        <v>29</v>
      </c>
      <c r="C102" s="73" t="s">
        <v>79</v>
      </c>
      <c r="D102" s="73"/>
      <c r="E102" s="62"/>
      <c r="F102" s="73"/>
      <c r="G102" s="118">
        <v>0</v>
      </c>
      <c r="H102" s="118"/>
      <c r="I102" s="73"/>
      <c r="J102" s="63" t="str">
        <f t="shared" si="1"/>
        <v>กรุณากรอกยอดคงเหลือ</v>
      </c>
    </row>
    <row r="103" spans="1:10" ht="24">
      <c r="A103" s="68">
        <v>98</v>
      </c>
      <c r="B103" s="84" t="s">
        <v>213</v>
      </c>
      <c r="C103" s="73" t="s">
        <v>212</v>
      </c>
      <c r="D103" s="73"/>
      <c r="E103" s="62"/>
      <c r="F103" s="73"/>
      <c r="G103" s="118">
        <v>8</v>
      </c>
      <c r="H103" s="118"/>
      <c r="I103" s="73"/>
      <c r="J103" s="63" t="str">
        <f t="shared" si="1"/>
        <v>กรุณากรอกยอดคงเหลือ</v>
      </c>
    </row>
    <row r="104" spans="1:46" ht="24">
      <c r="A104" s="68">
        <v>99</v>
      </c>
      <c r="B104" s="73" t="s">
        <v>103</v>
      </c>
      <c r="C104" s="73" t="s">
        <v>61</v>
      </c>
      <c r="D104" s="73"/>
      <c r="E104" s="62"/>
      <c r="F104" s="73"/>
      <c r="G104" s="118">
        <v>150</v>
      </c>
      <c r="H104" s="118"/>
      <c r="I104" s="73"/>
      <c r="J104" s="63" t="str">
        <f t="shared" si="1"/>
        <v>กรุณากรอกยอดคงเหลือ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</row>
    <row r="105" spans="1:10" ht="24">
      <c r="A105" s="68">
        <v>100</v>
      </c>
      <c r="B105" s="84" t="s">
        <v>94</v>
      </c>
      <c r="C105" s="73" t="s">
        <v>74</v>
      </c>
      <c r="D105" s="73"/>
      <c r="E105" s="62"/>
      <c r="F105" s="73"/>
      <c r="G105" s="118">
        <v>30</v>
      </c>
      <c r="H105" s="118"/>
      <c r="I105" s="73"/>
      <c r="J105" s="63" t="str">
        <f t="shared" si="1"/>
        <v>กรุณากรอกยอดคงเหลือ</v>
      </c>
    </row>
    <row r="106" spans="1:10" ht="24">
      <c r="A106" s="68">
        <v>101</v>
      </c>
      <c r="B106" s="107" t="s">
        <v>92</v>
      </c>
      <c r="C106" s="108" t="s">
        <v>75</v>
      </c>
      <c r="D106" s="108"/>
      <c r="E106" s="62"/>
      <c r="F106" s="108"/>
      <c r="G106" s="127">
        <v>1</v>
      </c>
      <c r="H106" s="127"/>
      <c r="I106" s="73"/>
      <c r="J106" s="63" t="str">
        <f t="shared" si="1"/>
        <v>กรุณากรอกยอดคงเหลือ</v>
      </c>
    </row>
    <row r="107" spans="1:10" s="109" customFormat="1" ht="24">
      <c r="A107" s="68">
        <v>103</v>
      </c>
      <c r="B107" s="73" t="s">
        <v>82</v>
      </c>
      <c r="C107" s="73" t="s">
        <v>81</v>
      </c>
      <c r="D107" s="73"/>
      <c r="E107" s="62"/>
      <c r="F107" s="73"/>
      <c r="G107" s="118">
        <v>20</v>
      </c>
      <c r="H107" s="118"/>
      <c r="I107" s="73"/>
      <c r="J107" s="63" t="str">
        <f t="shared" si="1"/>
        <v>กรุณากรอกยอดคงเหลือ</v>
      </c>
    </row>
    <row r="108" spans="1:10" s="109" customFormat="1" ht="24">
      <c r="A108" s="68">
        <v>104</v>
      </c>
      <c r="B108" s="73" t="s">
        <v>136</v>
      </c>
      <c r="C108" s="73" t="s">
        <v>139</v>
      </c>
      <c r="D108" s="73"/>
      <c r="E108" s="62"/>
      <c r="F108" s="73"/>
      <c r="G108" s="128">
        <v>1</v>
      </c>
      <c r="H108" s="118"/>
      <c r="I108" s="73"/>
      <c r="J108" s="63" t="str">
        <f t="shared" si="1"/>
        <v>กรุณากรอกยอดคงเหลือ</v>
      </c>
    </row>
    <row r="109" spans="1:10" s="109" customFormat="1" ht="24">
      <c r="A109" s="68">
        <v>105</v>
      </c>
      <c r="B109" s="73" t="s">
        <v>137</v>
      </c>
      <c r="C109" s="73" t="s">
        <v>139</v>
      </c>
      <c r="D109" s="73"/>
      <c r="E109" s="62"/>
      <c r="F109" s="73"/>
      <c r="G109" s="128">
        <v>1</v>
      </c>
      <c r="H109" s="118"/>
      <c r="I109" s="73"/>
      <c r="J109" s="63" t="str">
        <f t="shared" si="1"/>
        <v>กรุณากรอกยอดคงเหลือ</v>
      </c>
    </row>
    <row r="110" spans="1:10" s="109" customFormat="1" ht="24">
      <c r="A110" s="68">
        <v>106</v>
      </c>
      <c r="B110" s="73" t="s">
        <v>138</v>
      </c>
      <c r="C110" s="73" t="s">
        <v>139</v>
      </c>
      <c r="D110" s="73"/>
      <c r="E110" s="62"/>
      <c r="F110" s="73"/>
      <c r="G110" s="118">
        <v>1</v>
      </c>
      <c r="H110" s="118"/>
      <c r="I110" s="73"/>
      <c r="J110" s="63" t="str">
        <f t="shared" si="1"/>
        <v>กรุณากรอกยอดคงเหลือ</v>
      </c>
    </row>
    <row r="111" spans="1:10" s="109" customFormat="1" ht="24">
      <c r="A111" s="68">
        <v>107</v>
      </c>
      <c r="B111" s="73" t="s">
        <v>83</v>
      </c>
      <c r="C111" s="73" t="s">
        <v>81</v>
      </c>
      <c r="D111" s="73"/>
      <c r="E111" s="62"/>
      <c r="F111" s="73"/>
      <c r="G111" s="118">
        <v>6</v>
      </c>
      <c r="H111" s="118"/>
      <c r="I111" s="73"/>
      <c r="J111" s="63" t="str">
        <f t="shared" si="1"/>
        <v>กรุณากรอกยอดคงเหลือ</v>
      </c>
    </row>
    <row r="112" spans="1:12" s="109" customFormat="1" ht="24">
      <c r="A112" s="68">
        <v>108</v>
      </c>
      <c r="B112" s="73" t="s">
        <v>114</v>
      </c>
      <c r="C112" s="73" t="s">
        <v>81</v>
      </c>
      <c r="D112" s="73"/>
      <c r="E112" s="62"/>
      <c r="F112" s="73"/>
      <c r="G112" s="118">
        <v>6</v>
      </c>
      <c r="H112" s="118"/>
      <c r="I112" s="73"/>
      <c r="J112" s="63" t="str">
        <f t="shared" si="1"/>
        <v>กรุณากรอกยอดคงเหลือ</v>
      </c>
      <c r="K112" s="64"/>
      <c r="L112" s="64"/>
    </row>
    <row r="113" spans="1:10" ht="24">
      <c r="A113" s="68">
        <v>109</v>
      </c>
      <c r="B113" s="65" t="s">
        <v>57</v>
      </c>
      <c r="C113" s="73" t="s">
        <v>48</v>
      </c>
      <c r="D113" s="73"/>
      <c r="E113" s="62"/>
      <c r="F113" s="73"/>
      <c r="G113" s="118">
        <v>3</v>
      </c>
      <c r="H113" s="118"/>
      <c r="I113" s="73"/>
      <c r="J113" s="63" t="str">
        <f t="shared" si="1"/>
        <v>กรุณากรอกยอดคงเหลือ</v>
      </c>
    </row>
    <row r="114" spans="1:10" ht="24">
      <c r="A114" s="68">
        <v>110</v>
      </c>
      <c r="B114" s="73" t="s">
        <v>52</v>
      </c>
      <c r="C114" s="73" t="s">
        <v>48</v>
      </c>
      <c r="D114" s="73"/>
      <c r="E114" s="62"/>
      <c r="F114" s="73"/>
      <c r="G114" s="118">
        <v>0</v>
      </c>
      <c r="H114" s="118"/>
      <c r="I114" s="73"/>
      <c r="J114" s="63" t="str">
        <f t="shared" si="1"/>
        <v>กรุณากรอกยอดคงเหลือ</v>
      </c>
    </row>
    <row r="115" spans="1:10" ht="24">
      <c r="A115" s="68">
        <v>111</v>
      </c>
      <c r="B115" s="73" t="s">
        <v>15</v>
      </c>
      <c r="C115" s="73" t="s">
        <v>48</v>
      </c>
      <c r="D115" s="73"/>
      <c r="E115" s="62"/>
      <c r="F115" s="73"/>
      <c r="G115" s="118">
        <v>15</v>
      </c>
      <c r="H115" s="118"/>
      <c r="I115" s="73"/>
      <c r="J115" s="63" t="str">
        <f t="shared" si="1"/>
        <v>กรุณากรอกยอดคงเหลือ</v>
      </c>
    </row>
    <row r="116" spans="1:10" ht="24">
      <c r="A116" s="68">
        <v>112</v>
      </c>
      <c r="B116" s="73" t="s">
        <v>53</v>
      </c>
      <c r="C116" s="73" t="s">
        <v>54</v>
      </c>
      <c r="D116" s="73"/>
      <c r="E116" s="62"/>
      <c r="F116" s="73"/>
      <c r="G116" s="118">
        <v>15</v>
      </c>
      <c r="H116" s="118"/>
      <c r="I116" s="73"/>
      <c r="J116" s="63" t="str">
        <f t="shared" si="1"/>
        <v>กรุณากรอกยอดคงเหลือ</v>
      </c>
    </row>
    <row r="117" spans="1:10" ht="24">
      <c r="A117" s="68">
        <v>113</v>
      </c>
      <c r="B117" s="73" t="s">
        <v>278</v>
      </c>
      <c r="C117" s="73" t="s">
        <v>48</v>
      </c>
      <c r="D117" s="73"/>
      <c r="E117" s="62"/>
      <c r="F117" s="73"/>
      <c r="G117" s="118">
        <v>0</v>
      </c>
      <c r="H117" s="118"/>
      <c r="I117" s="73"/>
      <c r="J117" s="63" t="str">
        <f t="shared" si="1"/>
        <v>กรุณากรอกยอดคงเหลือ</v>
      </c>
    </row>
    <row r="118" spans="1:10" ht="24">
      <c r="A118" s="68">
        <v>114</v>
      </c>
      <c r="B118" s="73" t="s">
        <v>56</v>
      </c>
      <c r="C118" s="73" t="s">
        <v>65</v>
      </c>
      <c r="D118" s="73"/>
      <c r="E118" s="62"/>
      <c r="F118" s="73"/>
      <c r="G118" s="118">
        <v>5</v>
      </c>
      <c r="H118" s="118"/>
      <c r="I118" s="73"/>
      <c r="J118" s="63" t="str">
        <f t="shared" si="1"/>
        <v>กรุณากรอกยอดคงเหลือ</v>
      </c>
    </row>
    <row r="119" spans="1:10" ht="24">
      <c r="A119" s="68">
        <v>115</v>
      </c>
      <c r="B119" s="73" t="s">
        <v>108</v>
      </c>
      <c r="C119" s="110" t="s">
        <v>73</v>
      </c>
      <c r="D119" s="110"/>
      <c r="E119" s="62"/>
      <c r="F119" s="110"/>
      <c r="G119" s="118">
        <v>40</v>
      </c>
      <c r="H119" s="118"/>
      <c r="I119" s="73"/>
      <c r="J119" s="63" t="str">
        <f t="shared" si="1"/>
        <v>กรุณากรอกยอดคงเหลือ</v>
      </c>
    </row>
    <row r="120" spans="1:10" ht="24">
      <c r="A120" s="68">
        <v>116</v>
      </c>
      <c r="B120" s="84" t="s">
        <v>93</v>
      </c>
      <c r="C120" s="73" t="s">
        <v>59</v>
      </c>
      <c r="D120" s="73"/>
      <c r="E120" s="62"/>
      <c r="F120" s="73"/>
      <c r="G120" s="118">
        <v>0</v>
      </c>
      <c r="H120" s="118"/>
      <c r="I120" s="73"/>
      <c r="J120" s="63" t="str">
        <f t="shared" si="1"/>
        <v>กรุณากรอกยอดคงเหลือ</v>
      </c>
    </row>
    <row r="121" spans="1:10" ht="24">
      <c r="A121" s="68">
        <v>117</v>
      </c>
      <c r="B121" s="108" t="s">
        <v>124</v>
      </c>
      <c r="C121" s="73" t="s">
        <v>132</v>
      </c>
      <c r="D121" s="73"/>
      <c r="E121" s="62"/>
      <c r="F121" s="73"/>
      <c r="G121" s="118">
        <v>50</v>
      </c>
      <c r="H121" s="129"/>
      <c r="I121" s="73"/>
      <c r="J121" s="63" t="str">
        <f t="shared" si="1"/>
        <v>กรุณากรอกยอดคงเหลือ</v>
      </c>
    </row>
    <row r="122" spans="1:10" ht="24">
      <c r="A122" s="68">
        <v>118</v>
      </c>
      <c r="B122" s="108" t="s">
        <v>125</v>
      </c>
      <c r="C122" s="95" t="s">
        <v>131</v>
      </c>
      <c r="D122" s="65"/>
      <c r="E122" s="62"/>
      <c r="F122" s="73"/>
      <c r="G122" s="130">
        <v>3</v>
      </c>
      <c r="H122" s="129"/>
      <c r="I122" s="69"/>
      <c r="J122" s="63" t="str">
        <f t="shared" si="1"/>
        <v>กรุณากรอกยอดคงเหลือ</v>
      </c>
    </row>
    <row r="123" spans="1:10" ht="24">
      <c r="A123" s="68">
        <v>119</v>
      </c>
      <c r="B123" s="73" t="s">
        <v>126</v>
      </c>
      <c r="C123" s="111" t="s">
        <v>73</v>
      </c>
      <c r="D123" s="73"/>
      <c r="E123" s="62"/>
      <c r="F123" s="73"/>
      <c r="G123" s="118">
        <v>2</v>
      </c>
      <c r="H123" s="118"/>
      <c r="I123" s="69"/>
      <c r="J123" s="63" t="str">
        <f t="shared" si="1"/>
        <v>กรุณากรอกยอดคงเหลือ</v>
      </c>
    </row>
    <row r="124" spans="1:10" ht="24">
      <c r="A124" s="68">
        <v>120</v>
      </c>
      <c r="B124" s="73" t="s">
        <v>129</v>
      </c>
      <c r="C124" s="111" t="s">
        <v>243</v>
      </c>
      <c r="D124" s="73"/>
      <c r="E124" s="62"/>
      <c r="F124" s="73"/>
      <c r="G124" s="130">
        <v>500</v>
      </c>
      <c r="H124" s="118"/>
      <c r="I124" s="69"/>
      <c r="J124" s="63" t="str">
        <f t="shared" si="1"/>
        <v>กรุณากรอกยอดคงเหลือ</v>
      </c>
    </row>
    <row r="125" spans="1:10" ht="24">
      <c r="A125" s="68">
        <v>121</v>
      </c>
      <c r="B125" s="112" t="s">
        <v>130</v>
      </c>
      <c r="C125" s="95" t="s">
        <v>73</v>
      </c>
      <c r="D125" s="73"/>
      <c r="E125" s="62"/>
      <c r="F125" s="73"/>
      <c r="G125" s="118">
        <v>100</v>
      </c>
      <c r="H125" s="118"/>
      <c r="I125" s="69"/>
      <c r="J125" s="63" t="str">
        <f t="shared" si="1"/>
        <v>กรุณากรอกยอดคงเหลือ</v>
      </c>
    </row>
    <row r="126" spans="1:10" ht="24">
      <c r="A126" s="68">
        <v>122</v>
      </c>
      <c r="B126" s="73" t="s">
        <v>292</v>
      </c>
      <c r="C126" s="62" t="s">
        <v>243</v>
      </c>
      <c r="D126" s="73"/>
      <c r="E126" s="62"/>
      <c r="F126" s="73"/>
      <c r="G126" s="118">
        <v>500</v>
      </c>
      <c r="H126" s="118"/>
      <c r="I126" s="73"/>
      <c r="J126" s="63" t="str">
        <f t="shared" si="1"/>
        <v>กรุณากรอกยอดคงเหลือ</v>
      </c>
    </row>
    <row r="127" spans="1:10" ht="24">
      <c r="A127" s="68">
        <v>123</v>
      </c>
      <c r="B127" s="73" t="s">
        <v>128</v>
      </c>
      <c r="C127" s="95" t="s">
        <v>133</v>
      </c>
      <c r="D127" s="73"/>
      <c r="E127" s="62"/>
      <c r="F127" s="73"/>
      <c r="G127" s="118">
        <v>100</v>
      </c>
      <c r="H127" s="131"/>
      <c r="I127" s="113"/>
      <c r="J127" s="63" t="str">
        <f t="shared" si="1"/>
        <v>กรุณากรอกยอดคงเหลือ</v>
      </c>
    </row>
    <row r="128" spans="1:10" ht="24">
      <c r="A128" s="68">
        <v>124</v>
      </c>
      <c r="B128" s="73" t="s">
        <v>123</v>
      </c>
      <c r="C128" s="95" t="s">
        <v>133</v>
      </c>
      <c r="D128" s="73"/>
      <c r="E128" s="62"/>
      <c r="F128" s="73"/>
      <c r="G128" s="118">
        <v>0</v>
      </c>
      <c r="H128" s="118"/>
      <c r="I128" s="73"/>
      <c r="J128" s="63" t="str">
        <f t="shared" si="1"/>
        <v>กรุณากรอกยอดคงเหลือ</v>
      </c>
    </row>
    <row r="129" spans="1:10" ht="24">
      <c r="A129" s="68">
        <v>125</v>
      </c>
      <c r="B129" s="62" t="s">
        <v>269</v>
      </c>
      <c r="C129" s="62" t="s">
        <v>243</v>
      </c>
      <c r="D129" s="62"/>
      <c r="E129" s="62"/>
      <c r="F129" s="62"/>
      <c r="G129" s="132">
        <v>20</v>
      </c>
      <c r="H129" s="118"/>
      <c r="I129" s="73"/>
      <c r="J129" s="63" t="str">
        <f t="shared" si="1"/>
        <v>กรุณากรอกยอดคงเหลือ</v>
      </c>
    </row>
    <row r="130" spans="1:46" ht="24">
      <c r="A130" s="68">
        <v>126</v>
      </c>
      <c r="B130" s="73" t="s">
        <v>40</v>
      </c>
      <c r="C130" s="73" t="s">
        <v>68</v>
      </c>
      <c r="D130" s="73"/>
      <c r="E130" s="62"/>
      <c r="F130" s="73"/>
      <c r="G130" s="118">
        <v>1</v>
      </c>
      <c r="H130" s="118"/>
      <c r="I130" s="73"/>
      <c r="J130" s="63" t="str">
        <f t="shared" si="1"/>
        <v>กรุณากรอกยอดคงเหลือ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</row>
    <row r="131" spans="1:9" ht="21.75">
      <c r="A131" s="114"/>
      <c r="B131" s="64"/>
      <c r="C131" s="115"/>
      <c r="G131" s="64"/>
      <c r="H131" s="64"/>
      <c r="I131" s="64"/>
    </row>
    <row r="132" spans="2:9" ht="21.75">
      <c r="B132" s="265" t="s">
        <v>360</v>
      </c>
      <c r="C132" s="265"/>
      <c r="D132" s="265"/>
      <c r="E132" s="265"/>
      <c r="F132" s="265"/>
      <c r="G132" s="265"/>
      <c r="H132" s="265"/>
      <c r="I132" s="116"/>
    </row>
  </sheetData>
  <sheetProtection formatCells="0" formatColumns="0" formatRows="0" deleteRows="0"/>
  <mergeCells count="10">
    <mergeCell ref="B132:H132"/>
    <mergeCell ref="G4:H4"/>
    <mergeCell ref="A3:H3"/>
    <mergeCell ref="A4:A5"/>
    <mergeCell ref="B4:B5"/>
    <mergeCell ref="A1:I1"/>
    <mergeCell ref="C4:C5"/>
    <mergeCell ref="D4:F4"/>
    <mergeCell ref="I4:I5"/>
    <mergeCell ref="A2:I2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130">
      <formula1>ISNUMBER(D6)</formula1>
    </dataValidation>
  </dataValidations>
  <printOptions/>
  <pageMargins left="0.35433070866141736" right="0.15748031496062992" top="0.17" bottom="0.4724409448818898" header="0.75" footer="0.4330708661417323"/>
  <pageSetup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0">
      <selection activeCell="E9" sqref="E9"/>
    </sheetView>
  </sheetViews>
  <sheetFormatPr defaultColWidth="9.140625" defaultRowHeight="12.75"/>
  <cols>
    <col min="1" max="1" width="4.7109375" style="133" customWidth="1"/>
    <col min="2" max="2" width="33.8515625" style="133" customWidth="1"/>
    <col min="3" max="3" width="8.8515625" style="133" customWidth="1"/>
    <col min="4" max="4" width="7.421875" style="143" customWidth="1"/>
    <col min="5" max="5" width="6.421875" style="133" bestFit="1" customWidth="1"/>
    <col min="6" max="6" width="6.7109375" style="133" customWidth="1"/>
    <col min="7" max="7" width="6.8515625" style="133" customWidth="1"/>
    <col min="8" max="8" width="13.8515625" style="133" customWidth="1"/>
    <col min="9" max="9" width="23.421875" style="133" bestFit="1" customWidth="1"/>
    <col min="10" max="16384" width="9.140625" style="133" customWidth="1"/>
  </cols>
  <sheetData>
    <row r="1" spans="1:8" ht="21.75">
      <c r="A1" s="276" t="s">
        <v>291</v>
      </c>
      <c r="B1" s="276"/>
      <c r="C1" s="276"/>
      <c r="D1" s="276"/>
      <c r="E1" s="276"/>
      <c r="F1" s="276"/>
      <c r="G1" s="276"/>
      <c r="H1" s="276"/>
    </row>
    <row r="2" spans="1:8" ht="21.75">
      <c r="A2" s="276" t="s">
        <v>232</v>
      </c>
      <c r="B2" s="276"/>
      <c r="C2" s="276"/>
      <c r="D2" s="276"/>
      <c r="E2" s="276"/>
      <c r="F2" s="276"/>
      <c r="G2" s="276"/>
      <c r="H2" s="276"/>
    </row>
    <row r="3" spans="1:8" ht="21.75">
      <c r="A3" s="277" t="s">
        <v>263</v>
      </c>
      <c r="B3" s="277"/>
      <c r="C3" s="277"/>
      <c r="D3" s="277"/>
      <c r="E3" s="277"/>
      <c r="F3" s="277"/>
      <c r="G3" s="277"/>
      <c r="H3" s="277"/>
    </row>
    <row r="4" spans="1:8" ht="21.75">
      <c r="A4" s="280" t="s">
        <v>223</v>
      </c>
      <c r="B4" s="282" t="s">
        <v>42</v>
      </c>
      <c r="C4" s="282" t="s">
        <v>225</v>
      </c>
      <c r="D4" s="284" t="s">
        <v>43</v>
      </c>
      <c r="E4" s="278" t="s">
        <v>96</v>
      </c>
      <c r="F4" s="278"/>
      <c r="G4" s="279"/>
      <c r="H4" s="105" t="s">
        <v>188</v>
      </c>
    </row>
    <row r="5" spans="1:8" ht="21.75">
      <c r="A5" s="281"/>
      <c r="B5" s="283"/>
      <c r="C5" s="283"/>
      <c r="D5" s="285"/>
      <c r="E5" s="134" t="s">
        <v>97</v>
      </c>
      <c r="F5" s="135" t="s">
        <v>98</v>
      </c>
      <c r="G5" s="135" t="s">
        <v>99</v>
      </c>
      <c r="H5" s="105"/>
    </row>
    <row r="6" spans="1:9" ht="24">
      <c r="A6" s="136">
        <v>1</v>
      </c>
      <c r="B6" s="137" t="s">
        <v>30</v>
      </c>
      <c r="C6" s="144">
        <v>10</v>
      </c>
      <c r="D6" s="139" t="s">
        <v>72</v>
      </c>
      <c r="E6" s="140"/>
      <c r="F6" s="62"/>
      <c r="G6" s="140"/>
      <c r="H6" s="105"/>
      <c r="I6" s="63" t="str">
        <f>IF(E6="","กรุณากรอกยอดคงเหลือ","")</f>
        <v>กรุณากรอกยอดคงเหลือ</v>
      </c>
    </row>
    <row r="7" spans="1:9" ht="24">
      <c r="A7" s="105">
        <v>2</v>
      </c>
      <c r="B7" s="84" t="s">
        <v>32</v>
      </c>
      <c r="C7" s="145">
        <v>10</v>
      </c>
      <c r="D7" s="139" t="s">
        <v>72</v>
      </c>
      <c r="E7" s="140"/>
      <c r="F7" s="62"/>
      <c r="G7" s="140"/>
      <c r="H7" s="105"/>
      <c r="I7" s="63" t="str">
        <f>IF(E7="","กรุณากรอกยอดคงเหลือ","")</f>
        <v>กรุณากรอกยอดคงเหลือ</v>
      </c>
    </row>
    <row r="8" spans="1:9" ht="24">
      <c r="A8" s="105">
        <v>3</v>
      </c>
      <c r="B8" s="137" t="s">
        <v>257</v>
      </c>
      <c r="C8" s="144">
        <v>5</v>
      </c>
      <c r="D8" s="139" t="s">
        <v>72</v>
      </c>
      <c r="E8" s="62"/>
      <c r="F8" s="62"/>
      <c r="G8" s="62"/>
      <c r="H8" s="62"/>
      <c r="I8" s="63" t="str">
        <f>IF(E8="","กรุณากรอกยอดคงเหลือ","")</f>
        <v>กรุณากรอกยอดคงเหลือ</v>
      </c>
    </row>
    <row r="9" spans="1:9" ht="24">
      <c r="A9" s="136">
        <v>4</v>
      </c>
      <c r="B9" s="137" t="s">
        <v>224</v>
      </c>
      <c r="C9" s="144">
        <v>2</v>
      </c>
      <c r="D9" s="139" t="s">
        <v>73</v>
      </c>
      <c r="E9" s="62"/>
      <c r="F9" s="62"/>
      <c r="G9" s="62"/>
      <c r="H9" s="62"/>
      <c r="I9" s="63" t="str">
        <f>IF(E9="","กรุณากรอกยอดคงเหลือ","")</f>
        <v>กรุณากรอกยอดคงเหลือ</v>
      </c>
    </row>
    <row r="10" spans="1:9" ht="39" customHeight="1">
      <c r="A10" s="105">
        <v>5</v>
      </c>
      <c r="B10" s="104" t="s">
        <v>264</v>
      </c>
      <c r="C10" s="146">
        <v>10</v>
      </c>
      <c r="D10" s="105" t="s">
        <v>243</v>
      </c>
      <c r="E10" s="62"/>
      <c r="F10" s="62"/>
      <c r="G10" s="62"/>
      <c r="H10" s="77" t="s">
        <v>265</v>
      </c>
      <c r="I10" s="63" t="str">
        <f>IF(E10="","กรุณากรอกยอดคงเหลือ","")</f>
        <v>กรุณากรอกยอดคงเหลือ</v>
      </c>
    </row>
    <row r="11" spans="1:8" ht="21.75">
      <c r="A11" s="105"/>
      <c r="C11" s="62"/>
      <c r="D11" s="62"/>
      <c r="E11" s="62"/>
      <c r="F11" s="62"/>
      <c r="G11" s="62"/>
      <c r="H11" s="73"/>
    </row>
    <row r="12" spans="1:8" ht="21.75">
      <c r="A12" s="105"/>
      <c r="B12" s="137"/>
      <c r="C12" s="138"/>
      <c r="D12" s="142"/>
      <c r="E12" s="62"/>
      <c r="F12" s="62"/>
      <c r="G12" s="62"/>
      <c r="H12" s="62"/>
    </row>
    <row r="13" spans="1:8" ht="21.75">
      <c r="A13" s="62"/>
      <c r="B13" s="62"/>
      <c r="C13" s="62"/>
      <c r="D13" s="62"/>
      <c r="E13" s="62"/>
      <c r="F13" s="62"/>
      <c r="G13" s="62"/>
      <c r="H13" s="62"/>
    </row>
    <row r="14" ht="21.75">
      <c r="H14" s="143"/>
    </row>
    <row r="15" ht="21.75">
      <c r="H15" s="143"/>
    </row>
    <row r="16" ht="21.75">
      <c r="H16" s="143"/>
    </row>
    <row r="17" ht="21.75">
      <c r="H17" s="143"/>
    </row>
    <row r="18" ht="21.75">
      <c r="H18" s="143"/>
    </row>
    <row r="19" ht="21.75">
      <c r="H19" s="143"/>
    </row>
    <row r="20" ht="21.75">
      <c r="H20" s="143"/>
    </row>
    <row r="21" ht="21.75">
      <c r="H21" s="143"/>
    </row>
    <row r="22" ht="21.75">
      <c r="H22" s="143"/>
    </row>
    <row r="23" ht="21.75">
      <c r="H23" s="143"/>
    </row>
    <row r="24" ht="21.75">
      <c r="H24" s="143"/>
    </row>
    <row r="25" ht="21.75">
      <c r="H25" s="143"/>
    </row>
    <row r="26" ht="21.75">
      <c r="H26" s="143"/>
    </row>
    <row r="27" ht="21.75">
      <c r="H27" s="143"/>
    </row>
    <row r="28" ht="21.75">
      <c r="H28" s="143"/>
    </row>
    <row r="29" ht="21.75">
      <c r="H29" s="143"/>
    </row>
    <row r="30" ht="21.75">
      <c r="H30" s="143"/>
    </row>
    <row r="31" ht="21.75">
      <c r="H31" s="143"/>
    </row>
    <row r="32" ht="21.75">
      <c r="H32" s="143"/>
    </row>
    <row r="33" ht="21.75">
      <c r="H33" s="143"/>
    </row>
    <row r="34" ht="21.75">
      <c r="H34" s="143"/>
    </row>
    <row r="35" ht="21.75">
      <c r="H35" s="143"/>
    </row>
    <row r="36" ht="21.75">
      <c r="H36" s="143"/>
    </row>
    <row r="37" ht="21.75">
      <c r="H37" s="143"/>
    </row>
    <row r="38" ht="21.75">
      <c r="H38" s="143"/>
    </row>
    <row r="39" ht="21.75">
      <c r="H39" s="143"/>
    </row>
    <row r="40" ht="21.75">
      <c r="H40" s="143"/>
    </row>
    <row r="41" ht="21.75">
      <c r="H41" s="143"/>
    </row>
    <row r="42" ht="21.75">
      <c r="H42" s="143"/>
    </row>
    <row r="43" ht="21.75">
      <c r="H43" s="143"/>
    </row>
    <row r="44" ht="21.75">
      <c r="H44" s="143"/>
    </row>
    <row r="45" ht="21.75">
      <c r="H45" s="143"/>
    </row>
    <row r="46" ht="21.75">
      <c r="H46" s="143"/>
    </row>
    <row r="47" ht="21.75">
      <c r="H47" s="143"/>
    </row>
    <row r="48" ht="21.75">
      <c r="H48" s="143"/>
    </row>
    <row r="49" ht="21.75">
      <c r="H49" s="143"/>
    </row>
    <row r="50" ht="21.75">
      <c r="H50" s="143"/>
    </row>
    <row r="51" ht="21.75">
      <c r="H51" s="143"/>
    </row>
    <row r="52" ht="21.75">
      <c r="H52" s="143"/>
    </row>
    <row r="53" ht="21.75">
      <c r="H53" s="143"/>
    </row>
    <row r="54" ht="21.75">
      <c r="H54" s="143"/>
    </row>
    <row r="55" ht="21.75">
      <c r="H55" s="143"/>
    </row>
    <row r="56" ht="21.75">
      <c r="H56" s="143"/>
    </row>
    <row r="57" ht="21.75">
      <c r="H57" s="143"/>
    </row>
    <row r="58" ht="21.75">
      <c r="H58" s="143"/>
    </row>
    <row r="59" ht="21.75">
      <c r="H59" s="143"/>
    </row>
    <row r="60" ht="21.75">
      <c r="H60" s="143"/>
    </row>
    <row r="61" ht="21.75">
      <c r="H61" s="143"/>
    </row>
    <row r="62" ht="21.75">
      <c r="H62" s="143"/>
    </row>
    <row r="63" ht="21.75">
      <c r="H63" s="143"/>
    </row>
    <row r="64" ht="21.75">
      <c r="H64" s="143"/>
    </row>
    <row r="65" ht="21.75">
      <c r="H65" s="143"/>
    </row>
    <row r="66" ht="21.75">
      <c r="H66" s="143"/>
    </row>
    <row r="67" ht="21.75">
      <c r="H67" s="143"/>
    </row>
    <row r="68" ht="21.75">
      <c r="H68" s="143"/>
    </row>
    <row r="69" ht="21.75">
      <c r="H69" s="143"/>
    </row>
  </sheetData>
  <sheetProtection password="BE25" sheet="1" formatCells="0" formatColumns="0" formatRows="0" deleteRows="0"/>
  <mergeCells count="8">
    <mergeCell ref="A1:H1"/>
    <mergeCell ref="A2:H2"/>
    <mergeCell ref="A3:H3"/>
    <mergeCell ref="E4:G4"/>
    <mergeCell ref="A4:A5"/>
    <mergeCell ref="C4:C5"/>
    <mergeCell ref="D4:D5"/>
    <mergeCell ref="B4:B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0">
      <formula1>ISNUMBER(E6)</formula1>
    </dataValidation>
  </dataValidations>
  <printOptions/>
  <pageMargins left="0.51" right="0.25" top="0.46" bottom="0.4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9"/>
  <sheetViews>
    <sheetView zoomScalePageLayoutView="0" workbookViewId="0" topLeftCell="A28">
      <selection activeCell="B29" sqref="B29:H29"/>
    </sheetView>
  </sheetViews>
  <sheetFormatPr defaultColWidth="9.140625" defaultRowHeight="12.75"/>
  <cols>
    <col min="1" max="1" width="4.28125" style="151" customWidth="1"/>
    <col min="2" max="2" width="35.57421875" style="65" customWidth="1"/>
    <col min="3" max="3" width="11.421875" style="64" customWidth="1"/>
    <col min="4" max="4" width="6.421875" style="64" bestFit="1" customWidth="1"/>
    <col min="5" max="5" width="5.8515625" style="64" customWidth="1"/>
    <col min="6" max="6" width="6.28125" style="64" customWidth="1"/>
    <col min="7" max="7" width="8.00390625" style="65" customWidth="1"/>
    <col min="8" max="8" width="6.57421875" style="65" customWidth="1"/>
    <col min="9" max="9" width="22.00390625" style="65" customWidth="1"/>
    <col min="10" max="10" width="23.421875" style="65" bestFit="1" customWidth="1"/>
    <col min="11" max="11" width="25.7109375" style="65" customWidth="1"/>
    <col min="12" max="16384" width="9.140625" style="65" customWidth="1"/>
  </cols>
  <sheetData>
    <row r="1" spans="1:47" ht="23.25" customHeight="1">
      <c r="A1" s="271" t="s">
        <v>234</v>
      </c>
      <c r="B1" s="271"/>
      <c r="C1" s="271"/>
      <c r="D1" s="271"/>
      <c r="E1" s="271"/>
      <c r="F1" s="271"/>
      <c r="G1" s="271"/>
      <c r="H1" s="271"/>
      <c r="I1" s="271"/>
      <c r="J1" s="147"/>
      <c r="K1" s="147"/>
      <c r="L1" s="147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47" ht="21.75">
      <c r="A2" s="271" t="s">
        <v>231</v>
      </c>
      <c r="B2" s="271"/>
      <c r="C2" s="271"/>
      <c r="D2" s="271"/>
      <c r="E2" s="271"/>
      <c r="F2" s="271"/>
      <c r="G2" s="271"/>
      <c r="H2" s="271"/>
      <c r="I2" s="271"/>
      <c r="J2" s="147"/>
      <c r="K2" s="147"/>
      <c r="L2" s="147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50" ht="21.75">
      <c r="A3" s="268" t="s">
        <v>357</v>
      </c>
      <c r="B3" s="268"/>
      <c r="C3" s="268"/>
      <c r="D3" s="268"/>
      <c r="E3" s="268"/>
      <c r="F3" s="268"/>
      <c r="G3" s="268"/>
      <c r="H3" s="268"/>
      <c r="I3" s="66"/>
      <c r="J3" s="148"/>
      <c r="K3" s="148"/>
      <c r="L3" s="148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</row>
    <row r="4" spans="1:9" ht="21.75">
      <c r="A4" s="269" t="s">
        <v>223</v>
      </c>
      <c r="B4" s="269" t="s">
        <v>42</v>
      </c>
      <c r="C4" s="269" t="s">
        <v>43</v>
      </c>
      <c r="D4" s="274" t="s">
        <v>96</v>
      </c>
      <c r="E4" s="266"/>
      <c r="F4" s="267"/>
      <c r="G4" s="266"/>
      <c r="H4" s="267"/>
      <c r="I4" s="275" t="s">
        <v>188</v>
      </c>
    </row>
    <row r="5" spans="1:9" ht="21.75">
      <c r="A5" s="270"/>
      <c r="B5" s="270"/>
      <c r="C5" s="270"/>
      <c r="D5" s="67" t="s">
        <v>97</v>
      </c>
      <c r="E5" s="67" t="s">
        <v>98</v>
      </c>
      <c r="F5" s="67" t="s">
        <v>99</v>
      </c>
      <c r="G5" s="67" t="s">
        <v>227</v>
      </c>
      <c r="H5" s="67" t="s">
        <v>228</v>
      </c>
      <c r="I5" s="275"/>
    </row>
    <row r="6" spans="1:10" ht="24">
      <c r="A6" s="141">
        <v>1</v>
      </c>
      <c r="B6" s="73" t="s">
        <v>237</v>
      </c>
      <c r="C6" s="73" t="s">
        <v>238</v>
      </c>
      <c r="D6" s="73"/>
      <c r="E6" s="62"/>
      <c r="F6" s="73"/>
      <c r="G6" s="130">
        <v>1</v>
      </c>
      <c r="H6" s="118"/>
      <c r="I6" s="141" t="s">
        <v>239</v>
      </c>
      <c r="J6" s="63" t="str">
        <f>IF(D6="","กรุณากรอกยอดคงเหลือ","")</f>
        <v>กรุณากรอกยอดคงเหลือ</v>
      </c>
    </row>
    <row r="7" spans="1:10" ht="24">
      <c r="A7" s="141">
        <v>2</v>
      </c>
      <c r="B7" s="71" t="s">
        <v>293</v>
      </c>
      <c r="C7" s="72" t="s">
        <v>50</v>
      </c>
      <c r="D7" s="65"/>
      <c r="E7" s="62"/>
      <c r="F7" s="72"/>
      <c r="G7" s="117"/>
      <c r="H7" s="153"/>
      <c r="I7" s="72" t="s">
        <v>294</v>
      </c>
      <c r="J7" s="63" t="str">
        <f aca="true" t="shared" si="0" ref="J7:J27">IF(D7="","กรุณากรอกยอดคงเหลือ","")</f>
        <v>กรุณากรอกยอดคงเหลือ</v>
      </c>
    </row>
    <row r="8" spans="1:10" ht="24">
      <c r="A8" s="141">
        <v>3</v>
      </c>
      <c r="B8" s="149" t="s">
        <v>279</v>
      </c>
      <c r="C8" s="73" t="s">
        <v>254</v>
      </c>
      <c r="D8" s="73"/>
      <c r="E8" s="62"/>
      <c r="F8" s="73"/>
      <c r="G8" s="118">
        <v>0</v>
      </c>
      <c r="H8" s="118"/>
      <c r="I8" s="73"/>
      <c r="J8" s="63" t="str">
        <f t="shared" si="0"/>
        <v>กรุณากรอกยอดคงเหลือ</v>
      </c>
    </row>
    <row r="9" spans="1:10" ht="24">
      <c r="A9" s="141">
        <v>4</v>
      </c>
      <c r="B9" s="84" t="s">
        <v>49</v>
      </c>
      <c r="C9" s="73" t="s">
        <v>48</v>
      </c>
      <c r="D9" s="73"/>
      <c r="E9" s="62"/>
      <c r="F9" s="73"/>
      <c r="G9" s="118">
        <v>0</v>
      </c>
      <c r="H9" s="118"/>
      <c r="I9" s="73"/>
      <c r="J9" s="63" t="str">
        <f t="shared" si="0"/>
        <v>กรุณากรอกยอดคงเหลือ</v>
      </c>
    </row>
    <row r="10" spans="1:10" ht="24">
      <c r="A10" s="141">
        <v>5</v>
      </c>
      <c r="B10" s="73" t="s">
        <v>280</v>
      </c>
      <c r="C10" s="73" t="s">
        <v>55</v>
      </c>
      <c r="D10" s="73"/>
      <c r="E10" s="62"/>
      <c r="F10" s="73"/>
      <c r="G10" s="118">
        <v>0</v>
      </c>
      <c r="H10" s="118"/>
      <c r="I10" s="73"/>
      <c r="J10" s="63" t="str">
        <f t="shared" si="0"/>
        <v>กรุณากรอกยอดคงเหลือ</v>
      </c>
    </row>
    <row r="11" spans="1:10" ht="24">
      <c r="A11" s="141">
        <v>6</v>
      </c>
      <c r="B11" s="73" t="s">
        <v>100</v>
      </c>
      <c r="C11" s="73" t="s">
        <v>47</v>
      </c>
      <c r="D11" s="73"/>
      <c r="E11" s="62"/>
      <c r="F11" s="73"/>
      <c r="G11" s="118">
        <v>9</v>
      </c>
      <c r="H11" s="118"/>
      <c r="I11" s="73"/>
      <c r="J11" s="63" t="str">
        <f t="shared" si="0"/>
        <v>กรุณากรอกยอดคงเหลือ</v>
      </c>
    </row>
    <row r="12" spans="1:10" ht="24">
      <c r="A12" s="141">
        <v>7</v>
      </c>
      <c r="B12" s="73" t="s">
        <v>268</v>
      </c>
      <c r="C12" s="73" t="s">
        <v>50</v>
      </c>
      <c r="D12" s="73"/>
      <c r="E12" s="62"/>
      <c r="F12" s="73"/>
      <c r="G12" s="118">
        <v>1</v>
      </c>
      <c r="H12" s="118"/>
      <c r="I12" s="73"/>
      <c r="J12" s="63" t="str">
        <f t="shared" si="0"/>
        <v>กรุณากรอกยอดคงเหลือ</v>
      </c>
    </row>
    <row r="13" spans="1:10" ht="24">
      <c r="A13" s="141">
        <v>8</v>
      </c>
      <c r="B13" s="62" t="s">
        <v>255</v>
      </c>
      <c r="C13" s="73" t="s">
        <v>47</v>
      </c>
      <c r="D13" s="73"/>
      <c r="E13" s="62"/>
      <c r="F13" s="73"/>
      <c r="G13" s="118">
        <v>0</v>
      </c>
      <c r="H13" s="118"/>
      <c r="I13" s="73"/>
      <c r="J13" s="63" t="str">
        <f t="shared" si="0"/>
        <v>กรุณากรอกยอดคงเหลือ</v>
      </c>
    </row>
    <row r="14" spans="1:10" ht="24">
      <c r="A14" s="141">
        <v>9</v>
      </c>
      <c r="B14" s="62" t="s">
        <v>256</v>
      </c>
      <c r="C14" s="73" t="s">
        <v>48</v>
      </c>
      <c r="D14" s="73"/>
      <c r="E14" s="62"/>
      <c r="F14" s="73"/>
      <c r="G14" s="118">
        <v>0</v>
      </c>
      <c r="H14" s="118"/>
      <c r="I14" s="73"/>
      <c r="J14" s="63" t="str">
        <f t="shared" si="0"/>
        <v>กรุณากรอกยอดคงเหลือ</v>
      </c>
    </row>
    <row r="15" spans="1:10" ht="24">
      <c r="A15" s="141">
        <v>10</v>
      </c>
      <c r="B15" s="73" t="s">
        <v>281</v>
      </c>
      <c r="C15" s="73" t="s">
        <v>55</v>
      </c>
      <c r="D15" s="73"/>
      <c r="E15" s="62"/>
      <c r="F15" s="73"/>
      <c r="G15" s="118">
        <v>3</v>
      </c>
      <c r="H15" s="118"/>
      <c r="I15" s="73"/>
      <c r="J15" s="63" t="str">
        <f t="shared" si="0"/>
        <v>กรุณากรอกยอดคงเหลือ</v>
      </c>
    </row>
    <row r="16" spans="1:10" ht="24">
      <c r="A16" s="141">
        <v>12</v>
      </c>
      <c r="B16" s="73" t="s">
        <v>39</v>
      </c>
      <c r="C16" s="73" t="s">
        <v>48</v>
      </c>
      <c r="D16" s="73"/>
      <c r="E16" s="62"/>
      <c r="F16" s="73"/>
      <c r="G16" s="118">
        <v>8</v>
      </c>
      <c r="H16" s="118"/>
      <c r="I16" s="73"/>
      <c r="J16" s="63" t="str">
        <f t="shared" si="0"/>
        <v>กรุณากรอกยอดคงเหลือ</v>
      </c>
    </row>
    <row r="17" spans="1:10" ht="24">
      <c r="A17" s="141">
        <v>13</v>
      </c>
      <c r="B17" s="73" t="s">
        <v>58</v>
      </c>
      <c r="C17" s="73" t="s">
        <v>55</v>
      </c>
      <c r="D17" s="73"/>
      <c r="E17" s="62"/>
      <c r="F17" s="73"/>
      <c r="G17" s="118">
        <v>5</v>
      </c>
      <c r="H17" s="118"/>
      <c r="I17" s="73"/>
      <c r="J17" s="63" t="str">
        <f t="shared" si="0"/>
        <v>กรุณากรอกยอดคงเหลือ</v>
      </c>
    </row>
    <row r="18" spans="1:10" ht="24">
      <c r="A18" s="141">
        <v>14</v>
      </c>
      <c r="B18" s="73" t="s">
        <v>282</v>
      </c>
      <c r="C18" s="73" t="s">
        <v>59</v>
      </c>
      <c r="D18" s="73"/>
      <c r="E18" s="62"/>
      <c r="F18" s="73"/>
      <c r="G18" s="118">
        <v>0</v>
      </c>
      <c r="H18" s="118"/>
      <c r="I18" s="73"/>
      <c r="J18" s="63" t="str">
        <f t="shared" si="0"/>
        <v>กรุณากรอกยอดคงเหลือ</v>
      </c>
    </row>
    <row r="19" spans="1:10" ht="24">
      <c r="A19" s="141">
        <v>15</v>
      </c>
      <c r="B19" s="73" t="s">
        <v>283</v>
      </c>
      <c r="C19" s="73" t="s">
        <v>62</v>
      </c>
      <c r="D19" s="73"/>
      <c r="E19" s="62"/>
      <c r="F19" s="73"/>
      <c r="G19" s="118">
        <v>0</v>
      </c>
      <c r="H19" s="118"/>
      <c r="I19" s="73"/>
      <c r="J19" s="63" t="str">
        <f t="shared" si="0"/>
        <v>กรุณากรอกยอดคงเหลือ</v>
      </c>
    </row>
    <row r="20" spans="1:10" ht="24">
      <c r="A20" s="141">
        <v>16</v>
      </c>
      <c r="B20" s="73" t="s">
        <v>284</v>
      </c>
      <c r="C20" s="73" t="s">
        <v>62</v>
      </c>
      <c r="D20" s="73"/>
      <c r="E20" s="62"/>
      <c r="F20" s="73"/>
      <c r="G20" s="118">
        <v>0</v>
      </c>
      <c r="H20" s="118"/>
      <c r="I20" s="73"/>
      <c r="J20" s="63" t="str">
        <f t="shared" si="0"/>
        <v>กรุณากรอกยอดคงเหลือ</v>
      </c>
    </row>
    <row r="21" spans="1:10" ht="24">
      <c r="A21" s="141">
        <v>17</v>
      </c>
      <c r="B21" s="73" t="s">
        <v>120</v>
      </c>
      <c r="C21" s="73" t="s">
        <v>73</v>
      </c>
      <c r="D21" s="73"/>
      <c r="E21" s="62"/>
      <c r="F21" s="73"/>
      <c r="G21" s="118">
        <v>0</v>
      </c>
      <c r="H21" s="118"/>
      <c r="I21" s="73"/>
      <c r="J21" s="63" t="str">
        <f t="shared" si="0"/>
        <v>กรุณากรอกยอดคงเหลือ</v>
      </c>
    </row>
    <row r="22" spans="1:10" ht="24">
      <c r="A22" s="141">
        <v>18</v>
      </c>
      <c r="B22" s="73" t="s">
        <v>121</v>
      </c>
      <c r="C22" s="73" t="s">
        <v>73</v>
      </c>
      <c r="D22" s="73"/>
      <c r="E22" s="62"/>
      <c r="F22" s="73"/>
      <c r="G22" s="118">
        <v>3</v>
      </c>
      <c r="H22" s="118"/>
      <c r="I22" s="73"/>
      <c r="J22" s="63" t="str">
        <f t="shared" si="0"/>
        <v>กรุณากรอกยอดคงเหลือ</v>
      </c>
    </row>
    <row r="23" spans="1:10" ht="24">
      <c r="A23" s="141">
        <v>19</v>
      </c>
      <c r="B23" s="73" t="s">
        <v>122</v>
      </c>
      <c r="C23" s="73" t="s">
        <v>73</v>
      </c>
      <c r="D23" s="73"/>
      <c r="E23" s="62"/>
      <c r="F23" s="73"/>
      <c r="G23" s="118">
        <v>5</v>
      </c>
      <c r="H23" s="118"/>
      <c r="I23" s="73"/>
      <c r="J23" s="63" t="str">
        <f t="shared" si="0"/>
        <v>กรุณากรอกยอดคงเหลือ</v>
      </c>
    </row>
    <row r="24" spans="1:10" ht="24">
      <c r="A24" s="141">
        <v>20</v>
      </c>
      <c r="B24" s="73" t="s">
        <v>127</v>
      </c>
      <c r="C24" s="73" t="s">
        <v>73</v>
      </c>
      <c r="D24" s="73"/>
      <c r="E24" s="62"/>
      <c r="F24" s="73"/>
      <c r="G24" s="118">
        <v>2</v>
      </c>
      <c r="H24" s="118"/>
      <c r="I24" s="69"/>
      <c r="J24" s="63" t="str">
        <f t="shared" si="0"/>
        <v>กรุณากรอกยอดคงเหลือ</v>
      </c>
    </row>
    <row r="25" spans="1:10" ht="24">
      <c r="A25" s="141">
        <v>21</v>
      </c>
      <c r="B25" s="73" t="s">
        <v>107</v>
      </c>
      <c r="C25" s="73" t="s">
        <v>73</v>
      </c>
      <c r="D25" s="73"/>
      <c r="E25" s="62"/>
      <c r="F25" s="73"/>
      <c r="G25" s="118">
        <v>40</v>
      </c>
      <c r="H25" s="118"/>
      <c r="I25" s="73"/>
      <c r="J25" s="63" t="str">
        <f t="shared" si="0"/>
        <v>กรุณากรอกยอดคงเหลือ</v>
      </c>
    </row>
    <row r="26" spans="1:10" ht="24">
      <c r="A26" s="141">
        <v>22</v>
      </c>
      <c r="B26" s="73" t="s">
        <v>135</v>
      </c>
      <c r="C26" s="73" t="s">
        <v>73</v>
      </c>
      <c r="D26" s="73"/>
      <c r="E26" s="62"/>
      <c r="F26" s="73"/>
      <c r="G26" s="118">
        <v>45</v>
      </c>
      <c r="H26" s="118"/>
      <c r="I26" s="73"/>
      <c r="J26" s="63" t="str">
        <f t="shared" si="0"/>
        <v>กรุณากรอกยอดคงเหลือ</v>
      </c>
    </row>
    <row r="27" spans="1:10" ht="24">
      <c r="A27" s="141">
        <v>23</v>
      </c>
      <c r="B27" s="112" t="s">
        <v>285</v>
      </c>
      <c r="C27" s="73" t="s">
        <v>73</v>
      </c>
      <c r="D27" s="73"/>
      <c r="E27" s="62"/>
      <c r="F27" s="73"/>
      <c r="G27" s="118">
        <v>0</v>
      </c>
      <c r="H27" s="118"/>
      <c r="I27" s="73"/>
      <c r="J27" s="63" t="str">
        <f t="shared" si="0"/>
        <v>กรุณากรอกยอดคงเหลือ</v>
      </c>
    </row>
    <row r="28" spans="1:9" ht="21.75">
      <c r="A28" s="116"/>
      <c r="B28" s="143"/>
      <c r="C28" s="143"/>
      <c r="D28" s="143"/>
      <c r="E28" s="143"/>
      <c r="F28" s="143"/>
      <c r="G28" s="150"/>
      <c r="H28" s="143"/>
      <c r="I28" s="64"/>
    </row>
    <row r="29" spans="2:9" ht="21.75">
      <c r="B29" s="265" t="s">
        <v>360</v>
      </c>
      <c r="C29" s="265"/>
      <c r="D29" s="265"/>
      <c r="E29" s="265"/>
      <c r="F29" s="265"/>
      <c r="G29" s="265"/>
      <c r="H29" s="265"/>
      <c r="I29" s="116"/>
    </row>
    <row r="30" spans="2:6" ht="21.75">
      <c r="B30" s="152"/>
      <c r="C30" s="109"/>
      <c r="D30" s="109"/>
      <c r="E30" s="109"/>
      <c r="F30" s="109"/>
    </row>
    <row r="31" spans="2:6" ht="21.75">
      <c r="B31" s="152"/>
      <c r="C31" s="109"/>
      <c r="D31" s="109"/>
      <c r="E31" s="109"/>
      <c r="F31" s="109"/>
    </row>
    <row r="32" spans="2:6" ht="21.75">
      <c r="B32" s="152"/>
      <c r="C32" s="109"/>
      <c r="D32" s="109"/>
      <c r="E32" s="109"/>
      <c r="F32" s="109"/>
    </row>
    <row r="33" spans="2:6" ht="21.75">
      <c r="B33" s="152"/>
      <c r="C33" s="152"/>
      <c r="D33" s="152"/>
      <c r="E33" s="152"/>
      <c r="F33" s="152"/>
    </row>
    <row r="34" spans="2:6" ht="21.75">
      <c r="B34" s="152"/>
      <c r="C34" s="109"/>
      <c r="D34" s="109"/>
      <c r="E34" s="109"/>
      <c r="F34" s="109"/>
    </row>
    <row r="35" spans="2:6" ht="21.75">
      <c r="B35" s="152"/>
      <c r="C35" s="152"/>
      <c r="D35" s="152"/>
      <c r="E35" s="152"/>
      <c r="F35" s="152"/>
    </row>
    <row r="36" spans="2:6" ht="21.75">
      <c r="B36" s="152"/>
      <c r="C36" s="109"/>
      <c r="D36" s="109"/>
      <c r="E36" s="109"/>
      <c r="F36" s="109"/>
    </row>
    <row r="37" spans="2:6" ht="21.75">
      <c r="B37" s="152"/>
      <c r="C37" s="109"/>
      <c r="D37" s="109"/>
      <c r="E37" s="109"/>
      <c r="F37" s="109"/>
    </row>
    <row r="38" spans="2:6" ht="21.75">
      <c r="B38" s="152"/>
      <c r="C38" s="109"/>
      <c r="D38" s="109"/>
      <c r="E38" s="109"/>
      <c r="F38" s="109"/>
    </row>
    <row r="39" spans="2:6" ht="21.75">
      <c r="B39" s="152"/>
      <c r="C39" s="152"/>
      <c r="D39" s="152"/>
      <c r="E39" s="152"/>
      <c r="F39" s="152"/>
    </row>
    <row r="40" spans="2:6" ht="21.75">
      <c r="B40" s="152"/>
      <c r="C40" s="109"/>
      <c r="D40" s="109"/>
      <c r="E40" s="109"/>
      <c r="F40" s="109"/>
    </row>
    <row r="41" spans="2:6" ht="21.75">
      <c r="B41" s="152"/>
      <c r="C41" s="109"/>
      <c r="D41" s="109"/>
      <c r="E41" s="109"/>
      <c r="F41" s="109"/>
    </row>
    <row r="42" spans="2:6" ht="21.75">
      <c r="B42" s="152"/>
      <c r="C42" s="109"/>
      <c r="D42" s="109"/>
      <c r="E42" s="109"/>
      <c r="F42" s="109"/>
    </row>
    <row r="43" spans="2:6" ht="21.75">
      <c r="B43" s="152"/>
      <c r="C43" s="152"/>
      <c r="D43" s="152"/>
      <c r="E43" s="152"/>
      <c r="F43" s="152"/>
    </row>
    <row r="44" spans="2:6" ht="21.75">
      <c r="B44" s="152"/>
      <c r="C44" s="109"/>
      <c r="D44" s="109"/>
      <c r="E44" s="109"/>
      <c r="F44" s="109"/>
    </row>
    <row r="45" spans="2:6" ht="21.75">
      <c r="B45" s="152"/>
      <c r="C45" s="109"/>
      <c r="D45" s="109"/>
      <c r="E45" s="109"/>
      <c r="F45" s="109"/>
    </row>
    <row r="46" spans="2:6" ht="21.75">
      <c r="B46" s="152"/>
      <c r="C46" s="109"/>
      <c r="D46" s="109"/>
      <c r="E46" s="109"/>
      <c r="F46" s="109"/>
    </row>
    <row r="47" spans="2:6" ht="21.75">
      <c r="B47" s="152"/>
      <c r="C47" s="109"/>
      <c r="D47" s="109"/>
      <c r="E47" s="109"/>
      <c r="F47" s="109"/>
    </row>
    <row r="48" spans="2:6" ht="21.75">
      <c r="B48" s="152"/>
      <c r="C48" s="109"/>
      <c r="D48" s="109"/>
      <c r="E48" s="109"/>
      <c r="F48" s="109"/>
    </row>
    <row r="49" spans="2:6" ht="21.75">
      <c r="B49" s="152"/>
      <c r="C49" s="109"/>
      <c r="D49" s="109"/>
      <c r="E49" s="109"/>
      <c r="F49" s="109"/>
    </row>
  </sheetData>
  <sheetProtection formatCells="0" formatColumns="0" formatRows="0" deleteRows="0"/>
  <mergeCells count="10">
    <mergeCell ref="B29:H29"/>
    <mergeCell ref="G4:H4"/>
    <mergeCell ref="A3:H3"/>
    <mergeCell ref="A4:A5"/>
    <mergeCell ref="B4:B5"/>
    <mergeCell ref="A1:I1"/>
    <mergeCell ref="C4:C5"/>
    <mergeCell ref="D4:F4"/>
    <mergeCell ref="I4:I5"/>
    <mergeCell ref="A2:I2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27">
      <formula1>ISNUMBER(D6)</formula1>
    </dataValidation>
  </dataValidations>
  <printOptions/>
  <pageMargins left="0.35433070866141736" right="0.15748031496062992" top="0.28" bottom="0.3937007874015748" header="0.17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25">
      <selection activeCell="B30" sqref="B30:H30"/>
    </sheetView>
  </sheetViews>
  <sheetFormatPr defaultColWidth="9.140625" defaultRowHeight="12.75"/>
  <cols>
    <col min="1" max="1" width="4.7109375" style="151" customWidth="1"/>
    <col min="2" max="2" width="23.421875" style="65" customWidth="1"/>
    <col min="3" max="3" width="11.140625" style="64" customWidth="1"/>
    <col min="4" max="4" width="6.7109375" style="64" customWidth="1"/>
    <col min="5" max="5" width="6.421875" style="64" customWidth="1"/>
    <col min="6" max="6" width="6.7109375" style="64" customWidth="1"/>
    <col min="7" max="7" width="7.140625" style="65" customWidth="1"/>
    <col min="8" max="8" width="7.00390625" style="65" customWidth="1"/>
    <col min="9" max="9" width="23.28125" style="65" customWidth="1"/>
    <col min="10" max="10" width="9.140625" style="65" customWidth="1"/>
    <col min="11" max="11" width="23.421875" style="65" bestFit="1" customWidth="1"/>
    <col min="12" max="16384" width="9.140625" style="65" customWidth="1"/>
  </cols>
  <sheetData>
    <row r="1" spans="1:50" ht="23.25" customHeight="1">
      <c r="A1" s="271" t="s">
        <v>290</v>
      </c>
      <c r="B1" s="271"/>
      <c r="C1" s="271"/>
      <c r="D1" s="271"/>
      <c r="E1" s="271"/>
      <c r="F1" s="271"/>
      <c r="G1" s="271"/>
      <c r="H1" s="271"/>
      <c r="I1" s="271"/>
      <c r="J1" s="147"/>
      <c r="K1" s="147"/>
      <c r="L1" s="147"/>
      <c r="M1" s="147"/>
      <c r="N1" s="147"/>
      <c r="O1" s="147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21.75">
      <c r="A2" s="271" t="s">
        <v>232</v>
      </c>
      <c r="B2" s="271"/>
      <c r="C2" s="271"/>
      <c r="D2" s="271"/>
      <c r="E2" s="271"/>
      <c r="F2" s="271"/>
      <c r="G2" s="271"/>
      <c r="H2" s="271"/>
      <c r="I2" s="271"/>
      <c r="J2" s="147"/>
      <c r="K2" s="147"/>
      <c r="L2" s="147"/>
      <c r="M2" s="147"/>
      <c r="N2" s="147"/>
      <c r="O2" s="147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3" ht="21.75">
      <c r="A3" s="268" t="s">
        <v>359</v>
      </c>
      <c r="B3" s="268"/>
      <c r="C3" s="268"/>
      <c r="D3" s="268"/>
      <c r="E3" s="268"/>
      <c r="F3" s="268"/>
      <c r="G3" s="268"/>
      <c r="H3" s="268"/>
      <c r="I3" s="66"/>
      <c r="J3" s="148"/>
      <c r="K3" s="148"/>
      <c r="L3" s="148"/>
      <c r="M3" s="148"/>
      <c r="N3" s="148"/>
      <c r="O3" s="148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9" ht="21.75">
      <c r="A4" s="286" t="s">
        <v>223</v>
      </c>
      <c r="B4" s="286" t="s">
        <v>42</v>
      </c>
      <c r="C4" s="286" t="s">
        <v>43</v>
      </c>
      <c r="D4" s="288" t="s">
        <v>96</v>
      </c>
      <c r="E4" s="289"/>
      <c r="F4" s="290"/>
      <c r="G4" s="291" t="s">
        <v>230</v>
      </c>
      <c r="H4" s="292"/>
      <c r="I4" s="293" t="s">
        <v>188</v>
      </c>
    </row>
    <row r="5" spans="1:9" ht="21.75">
      <c r="A5" s="287"/>
      <c r="B5" s="287"/>
      <c r="C5" s="287"/>
      <c r="D5" s="67" t="s">
        <v>97</v>
      </c>
      <c r="E5" s="67" t="s">
        <v>98</v>
      </c>
      <c r="F5" s="67" t="s">
        <v>99</v>
      </c>
      <c r="G5" s="154" t="s">
        <v>227</v>
      </c>
      <c r="H5" s="154" t="s">
        <v>228</v>
      </c>
      <c r="I5" s="293"/>
    </row>
    <row r="6" spans="1:11" ht="24">
      <c r="A6" s="141">
        <v>1</v>
      </c>
      <c r="B6" s="73" t="s">
        <v>85</v>
      </c>
      <c r="C6" s="73" t="s">
        <v>60</v>
      </c>
      <c r="D6" s="73"/>
      <c r="E6" s="62"/>
      <c r="F6" s="73"/>
      <c r="G6" s="118">
        <v>2</v>
      </c>
      <c r="H6" s="118"/>
      <c r="I6" s="73"/>
      <c r="K6" s="63" t="str">
        <f>IF(D6="","กรุณากรอกยอดคงเหลือ","")</f>
        <v>กรุณากรอกยอดคงเหลือ</v>
      </c>
    </row>
    <row r="7" spans="1:11" ht="24">
      <c r="A7" s="141">
        <v>2</v>
      </c>
      <c r="B7" s="73" t="s">
        <v>86</v>
      </c>
      <c r="C7" s="73" t="s">
        <v>60</v>
      </c>
      <c r="D7" s="73"/>
      <c r="E7" s="62"/>
      <c r="F7" s="73"/>
      <c r="G7" s="118">
        <v>2</v>
      </c>
      <c r="H7" s="118"/>
      <c r="I7" s="73"/>
      <c r="K7" s="63" t="str">
        <f aca="true" t="shared" si="0" ref="K7:K17">IF(D7="","กรุณากรอกยอดคงเหลือ","")</f>
        <v>กรุณากรอกยอดคงเหลือ</v>
      </c>
    </row>
    <row r="8" spans="1:11" ht="24">
      <c r="A8" s="141">
        <v>3</v>
      </c>
      <c r="B8" s="73" t="s">
        <v>288</v>
      </c>
      <c r="C8" s="73" t="s">
        <v>60</v>
      </c>
      <c r="D8" s="65"/>
      <c r="E8" s="62"/>
      <c r="F8" s="73"/>
      <c r="G8" s="118">
        <v>2</v>
      </c>
      <c r="H8" s="129"/>
      <c r="I8" s="72" t="s">
        <v>289</v>
      </c>
      <c r="K8" s="63" t="str">
        <f t="shared" si="0"/>
        <v>กรุณากรอกยอดคงเหลือ</v>
      </c>
    </row>
    <row r="9" spans="1:11" ht="24">
      <c r="A9" s="141">
        <v>4</v>
      </c>
      <c r="B9" s="73" t="s">
        <v>87</v>
      </c>
      <c r="C9" s="73" t="s">
        <v>46</v>
      </c>
      <c r="D9" s="73"/>
      <c r="E9" s="62"/>
      <c r="F9" s="73"/>
      <c r="G9" s="118">
        <v>2</v>
      </c>
      <c r="H9" s="118"/>
      <c r="I9" s="73"/>
      <c r="K9" s="63" t="str">
        <f t="shared" si="0"/>
        <v>กรุณากรอกยอดคงเหลือ</v>
      </c>
    </row>
    <row r="10" spans="1:11" ht="24">
      <c r="A10" s="141">
        <v>5</v>
      </c>
      <c r="B10" s="73" t="s">
        <v>115</v>
      </c>
      <c r="C10" s="73" t="s">
        <v>116</v>
      </c>
      <c r="D10" s="73"/>
      <c r="E10" s="62"/>
      <c r="F10" s="73"/>
      <c r="G10" s="118">
        <v>1</v>
      </c>
      <c r="H10" s="118"/>
      <c r="I10" s="73"/>
      <c r="J10" s="64" t="s">
        <v>113</v>
      </c>
      <c r="K10" s="63" t="str">
        <f t="shared" si="0"/>
        <v>กรุณากรอกยอดคงเหลือ</v>
      </c>
    </row>
    <row r="11" spans="1:11" ht="24">
      <c r="A11" s="141">
        <v>6</v>
      </c>
      <c r="B11" s="73" t="s">
        <v>89</v>
      </c>
      <c r="C11" s="73" t="s">
        <v>60</v>
      </c>
      <c r="D11" s="73"/>
      <c r="E11" s="62"/>
      <c r="F11" s="73"/>
      <c r="G11" s="118">
        <v>5</v>
      </c>
      <c r="H11" s="118"/>
      <c r="I11" s="73"/>
      <c r="K11" s="63" t="str">
        <f t="shared" si="0"/>
        <v>กรุณากรอกยอดคงเหลือ</v>
      </c>
    </row>
    <row r="12" spans="1:11" ht="24">
      <c r="A12" s="141">
        <v>7</v>
      </c>
      <c r="B12" s="73" t="s">
        <v>88</v>
      </c>
      <c r="C12" s="73" t="s">
        <v>50</v>
      </c>
      <c r="D12" s="73"/>
      <c r="E12" s="62"/>
      <c r="F12" s="73"/>
      <c r="G12" s="118">
        <v>0</v>
      </c>
      <c r="H12" s="118"/>
      <c r="I12" s="73"/>
      <c r="K12" s="63" t="str">
        <f t="shared" si="0"/>
        <v>กรุณากรอกยอดคงเหลือ</v>
      </c>
    </row>
    <row r="13" spans="1:11" ht="24">
      <c r="A13" s="141">
        <v>8</v>
      </c>
      <c r="B13" s="73" t="s">
        <v>38</v>
      </c>
      <c r="C13" s="73" t="s">
        <v>111</v>
      </c>
      <c r="D13" s="73"/>
      <c r="E13" s="62"/>
      <c r="F13" s="73"/>
      <c r="G13" s="118">
        <v>0</v>
      </c>
      <c r="H13" s="118"/>
      <c r="I13" s="73"/>
      <c r="K13" s="63" t="str">
        <f t="shared" si="0"/>
        <v>กรุณากรอกยอดคงเหลือ</v>
      </c>
    </row>
    <row r="14" spans="1:11" ht="24">
      <c r="A14" s="141">
        <v>9</v>
      </c>
      <c r="B14" s="73" t="s">
        <v>246</v>
      </c>
      <c r="C14" s="73" t="s">
        <v>240</v>
      </c>
      <c r="D14" s="73"/>
      <c r="E14" s="62"/>
      <c r="F14" s="73"/>
      <c r="G14" s="129">
        <v>5</v>
      </c>
      <c r="H14" s="129"/>
      <c r="I14" s="73"/>
      <c r="J14" s="64" t="s">
        <v>236</v>
      </c>
      <c r="K14" s="63" t="str">
        <f t="shared" si="0"/>
        <v>กรุณากรอกยอดคงเหลือ</v>
      </c>
    </row>
    <row r="15" spans="1:11" ht="24">
      <c r="A15" s="141">
        <v>10</v>
      </c>
      <c r="B15" s="73" t="s">
        <v>88</v>
      </c>
      <c r="C15" s="73" t="s">
        <v>60</v>
      </c>
      <c r="D15" s="73"/>
      <c r="E15" s="62"/>
      <c r="F15" s="73"/>
      <c r="G15" s="129">
        <v>1</v>
      </c>
      <c r="H15" s="129"/>
      <c r="I15" s="73"/>
      <c r="J15" s="64" t="s">
        <v>241</v>
      </c>
      <c r="K15" s="63" t="str">
        <f t="shared" si="0"/>
        <v>กรุณากรอกยอดคงเหลือ</v>
      </c>
    </row>
    <row r="16" spans="1:11" ht="24">
      <c r="A16" s="141">
        <v>11</v>
      </c>
      <c r="B16" s="73" t="s">
        <v>247</v>
      </c>
      <c r="C16" s="73" t="s">
        <v>240</v>
      </c>
      <c r="D16" s="73"/>
      <c r="E16" s="62"/>
      <c r="F16" s="73"/>
      <c r="G16" s="129">
        <v>10</v>
      </c>
      <c r="H16" s="118"/>
      <c r="I16" s="73"/>
      <c r="K16" s="63" t="str">
        <f t="shared" si="0"/>
        <v>กรุณากรอกยอดคงเหลือ</v>
      </c>
    </row>
    <row r="17" spans="1:11" ht="24">
      <c r="A17" s="141">
        <v>12</v>
      </c>
      <c r="B17" s="73" t="s">
        <v>248</v>
      </c>
      <c r="C17" s="73" t="s">
        <v>45</v>
      </c>
      <c r="D17" s="73"/>
      <c r="E17" s="62"/>
      <c r="F17" s="73"/>
      <c r="G17" s="129">
        <v>20</v>
      </c>
      <c r="H17" s="118"/>
      <c r="I17" s="73"/>
      <c r="K17" s="63" t="str">
        <f t="shared" si="0"/>
        <v>กรุณากรอกยอดคงเหลือ</v>
      </c>
    </row>
    <row r="18" spans="1:9" ht="21.75">
      <c r="A18" s="141"/>
      <c r="B18" s="73"/>
      <c r="C18" s="73"/>
      <c r="D18" s="73"/>
      <c r="E18" s="73"/>
      <c r="F18" s="73"/>
      <c r="G18" s="73"/>
      <c r="H18" s="73"/>
      <c r="I18" s="73"/>
    </row>
    <row r="19" spans="1:9" ht="21.75">
      <c r="A19" s="141"/>
      <c r="B19" s="73"/>
      <c r="C19" s="73"/>
      <c r="D19" s="73"/>
      <c r="E19" s="73"/>
      <c r="F19" s="73"/>
      <c r="G19" s="73"/>
      <c r="H19" s="73"/>
      <c r="I19" s="73"/>
    </row>
    <row r="20" spans="1:9" ht="21.75">
      <c r="A20" s="141"/>
      <c r="B20" s="73"/>
      <c r="C20" s="73"/>
      <c r="D20" s="73"/>
      <c r="E20" s="73"/>
      <c r="F20" s="73"/>
      <c r="G20" s="73"/>
      <c r="H20" s="73"/>
      <c r="I20" s="73"/>
    </row>
    <row r="21" spans="1:9" ht="21.75">
      <c r="A21" s="141"/>
      <c r="B21" s="73"/>
      <c r="C21" s="73"/>
      <c r="D21" s="73"/>
      <c r="E21" s="73"/>
      <c r="F21" s="73"/>
      <c r="G21" s="73"/>
      <c r="H21" s="73"/>
      <c r="I21" s="73"/>
    </row>
    <row r="22" spans="1:9" ht="21.75">
      <c r="A22" s="141"/>
      <c r="B22" s="73"/>
      <c r="C22" s="73"/>
      <c r="D22" s="73"/>
      <c r="E22" s="73"/>
      <c r="F22" s="73"/>
      <c r="G22" s="73"/>
      <c r="H22" s="73"/>
      <c r="I22" s="73"/>
    </row>
    <row r="23" spans="1:9" ht="21.75">
      <c r="A23" s="141"/>
      <c r="B23" s="73"/>
      <c r="C23" s="73"/>
      <c r="D23" s="73"/>
      <c r="E23" s="73"/>
      <c r="F23" s="73"/>
      <c r="G23" s="73"/>
      <c r="H23" s="73"/>
      <c r="I23" s="73"/>
    </row>
    <row r="24" spans="1:9" ht="21.75">
      <c r="A24" s="141"/>
      <c r="B24" s="73"/>
      <c r="C24" s="73"/>
      <c r="D24" s="73"/>
      <c r="E24" s="73"/>
      <c r="F24" s="73"/>
      <c r="G24" s="73"/>
      <c r="H24" s="73"/>
      <c r="I24" s="73"/>
    </row>
    <row r="25" spans="1:9" ht="21.75">
      <c r="A25" s="141"/>
      <c r="B25" s="73"/>
      <c r="C25" s="73"/>
      <c r="D25" s="73"/>
      <c r="E25" s="73"/>
      <c r="F25" s="73"/>
      <c r="G25" s="73"/>
      <c r="H25" s="73"/>
      <c r="I25" s="73"/>
    </row>
    <row r="26" spans="1:9" ht="21.75">
      <c r="A26" s="141"/>
      <c r="B26" s="73"/>
      <c r="C26" s="73"/>
      <c r="D26" s="73"/>
      <c r="E26" s="73"/>
      <c r="F26" s="73"/>
      <c r="G26" s="73"/>
      <c r="H26" s="73"/>
      <c r="I26" s="73"/>
    </row>
    <row r="27" spans="1:9" ht="21.75">
      <c r="A27" s="141"/>
      <c r="B27" s="73"/>
      <c r="C27" s="73"/>
      <c r="D27" s="73"/>
      <c r="E27" s="73"/>
      <c r="F27" s="73"/>
      <c r="G27" s="73"/>
      <c r="H27" s="73"/>
      <c r="I27" s="73"/>
    </row>
    <row r="28" spans="1:9" ht="21.75">
      <c r="A28" s="141"/>
      <c r="B28" s="73"/>
      <c r="C28" s="73"/>
      <c r="D28" s="73"/>
      <c r="E28" s="73"/>
      <c r="F28" s="73"/>
      <c r="G28" s="73"/>
      <c r="H28" s="73"/>
      <c r="I28" s="73"/>
    </row>
    <row r="29" spans="1:9" s="64" customFormat="1" ht="21.75">
      <c r="A29" s="116"/>
      <c r="B29" s="265"/>
      <c r="C29" s="265"/>
      <c r="D29" s="265"/>
      <c r="E29" s="265"/>
      <c r="F29" s="265"/>
      <c r="G29" s="265"/>
      <c r="H29" s="265"/>
      <c r="I29" s="116"/>
    </row>
    <row r="30" spans="2:8" ht="21.75">
      <c r="B30" s="265" t="s">
        <v>360</v>
      </c>
      <c r="C30" s="265"/>
      <c r="D30" s="265"/>
      <c r="E30" s="265"/>
      <c r="F30" s="265"/>
      <c r="G30" s="265"/>
      <c r="H30" s="265"/>
    </row>
  </sheetData>
  <sheetProtection formatCells="0" formatColumns="0" formatRows="0" deleteRows="0"/>
  <mergeCells count="11">
    <mergeCell ref="I4:I5"/>
    <mergeCell ref="A2:I2"/>
    <mergeCell ref="A1:I1"/>
    <mergeCell ref="A3:H3"/>
    <mergeCell ref="A4:A5"/>
    <mergeCell ref="B30:H30"/>
    <mergeCell ref="C4:C5"/>
    <mergeCell ref="D4:F4"/>
    <mergeCell ref="B29:H29"/>
    <mergeCell ref="G4:H4"/>
    <mergeCell ref="B4:B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17">
      <formula1>ISNUMBER(D6)</formula1>
    </dataValidation>
  </dataValidations>
  <printOptions/>
  <pageMargins left="0.46" right="0.35433070866141736" top="0.17" bottom="0.5" header="0.1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V36"/>
  <sheetViews>
    <sheetView zoomScalePageLayoutView="0" workbookViewId="0" topLeftCell="A24">
      <selection activeCell="E5" sqref="E5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23.00390625" style="20" customWidth="1"/>
    <col min="4" max="4" width="7.28125" style="20" customWidth="1"/>
    <col min="5" max="5" width="8.140625" style="20" customWidth="1"/>
    <col min="6" max="6" width="7.28125" style="20" customWidth="1"/>
    <col min="7" max="7" width="6.00390625" style="20" customWidth="1"/>
    <col min="8" max="8" width="8.421875" style="20" customWidth="1"/>
    <col min="9" max="9" width="7.57421875" style="20" customWidth="1"/>
    <col min="10" max="10" width="6.7109375" style="21" customWidth="1"/>
    <col min="11" max="14" width="9.140625" style="4" customWidth="1"/>
  </cols>
  <sheetData>
    <row r="4" ht="10.5" customHeight="1"/>
    <row r="5" spans="1:14" s="5" customFormat="1" ht="24.75" customHeight="1">
      <c r="A5" s="5" t="s">
        <v>140</v>
      </c>
      <c r="C5" s="20"/>
      <c r="D5" s="20"/>
      <c r="E5" s="20"/>
      <c r="F5" s="20"/>
      <c r="G5" s="19" t="s">
        <v>199</v>
      </c>
      <c r="H5" s="20"/>
      <c r="I5" s="20"/>
      <c r="J5" s="21"/>
      <c r="K5" s="6"/>
      <c r="L5" s="6"/>
      <c r="M5" s="6"/>
      <c r="N5" s="6"/>
    </row>
    <row r="6" spans="3:14" s="5" customFormat="1" ht="21" customHeight="1">
      <c r="C6" s="20"/>
      <c r="D6" s="20"/>
      <c r="E6" s="20" t="s">
        <v>141</v>
      </c>
      <c r="F6" s="20" t="s">
        <v>142</v>
      </c>
      <c r="G6" s="20"/>
      <c r="H6" s="20"/>
      <c r="I6" s="20"/>
      <c r="J6" s="21"/>
      <c r="K6" s="6"/>
      <c r="L6" s="6"/>
      <c r="M6" s="6"/>
      <c r="N6" s="6"/>
    </row>
    <row r="7" spans="1:14" s="5" customFormat="1" ht="21.75" customHeight="1">
      <c r="A7" s="5" t="s">
        <v>143</v>
      </c>
      <c r="B7" s="5" t="s">
        <v>144</v>
      </c>
      <c r="C7" s="20"/>
      <c r="D7" s="20"/>
      <c r="E7" s="20"/>
      <c r="F7" s="20"/>
      <c r="G7" s="20"/>
      <c r="H7" s="20"/>
      <c r="I7" s="20"/>
      <c r="J7" s="21"/>
      <c r="K7" s="6"/>
      <c r="L7" s="6"/>
      <c r="M7" s="6"/>
      <c r="N7" s="6"/>
    </row>
    <row r="8" spans="1:14" s="5" customFormat="1" ht="18.75" customHeight="1">
      <c r="A8" s="5" t="s">
        <v>145</v>
      </c>
      <c r="B8" s="5" t="s">
        <v>146</v>
      </c>
      <c r="C8" s="20"/>
      <c r="D8" s="20"/>
      <c r="E8" s="20"/>
      <c r="F8" s="20"/>
      <c r="G8" s="20"/>
      <c r="H8" s="20"/>
      <c r="I8" s="20"/>
      <c r="J8" s="21"/>
      <c r="K8" s="6"/>
      <c r="L8" s="6"/>
      <c r="M8" s="6"/>
      <c r="N8" s="6"/>
    </row>
    <row r="9" spans="1:14" s="5" customFormat="1" ht="24.75" customHeight="1" thickBot="1">
      <c r="A9" s="60"/>
      <c r="B9" s="60"/>
      <c r="C9" s="61" t="s">
        <v>208</v>
      </c>
      <c r="D9" s="20"/>
      <c r="E9" s="20"/>
      <c r="F9" s="20"/>
      <c r="G9" s="20"/>
      <c r="H9" s="20"/>
      <c r="I9" s="20"/>
      <c r="J9" s="21"/>
      <c r="K9" s="6"/>
      <c r="L9" s="6"/>
      <c r="M9" s="6"/>
      <c r="N9" s="6"/>
    </row>
    <row r="10" spans="1:48" s="1" customFormat="1" ht="22.5" thickBot="1">
      <c r="A10" s="7" t="s">
        <v>147</v>
      </c>
      <c r="B10" s="7" t="s">
        <v>51</v>
      </c>
      <c r="C10" s="45" t="s">
        <v>148</v>
      </c>
      <c r="D10" s="46" t="s">
        <v>207</v>
      </c>
      <c r="E10" s="47"/>
      <c r="F10" s="48"/>
      <c r="G10" s="49"/>
      <c r="H10" s="50"/>
      <c r="I10" s="47" t="s">
        <v>149</v>
      </c>
      <c r="J10" s="5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2.25" customHeight="1">
      <c r="A11" s="8" t="s">
        <v>150</v>
      </c>
      <c r="B11" s="3"/>
      <c r="C11" s="24"/>
      <c r="D11" s="38" t="s">
        <v>150</v>
      </c>
      <c r="E11" s="39"/>
      <c r="F11" s="40" t="s">
        <v>151</v>
      </c>
      <c r="G11" s="41"/>
      <c r="H11" s="39" t="s">
        <v>152</v>
      </c>
      <c r="I11" s="39" t="s">
        <v>153</v>
      </c>
      <c r="J11" s="58" t="s">
        <v>154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32.25" thickBot="1">
      <c r="A12" s="9"/>
      <c r="B12" s="10"/>
      <c r="C12" s="25"/>
      <c r="D12" s="42" t="s">
        <v>155</v>
      </c>
      <c r="E12" s="43" t="s">
        <v>156</v>
      </c>
      <c r="F12" s="44" t="s">
        <v>157</v>
      </c>
      <c r="G12" s="44" t="s">
        <v>158</v>
      </c>
      <c r="H12" s="44" t="s">
        <v>159</v>
      </c>
      <c r="I12" s="56" t="s">
        <v>160</v>
      </c>
      <c r="J12" s="5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24.75" customHeight="1">
      <c r="A13" s="51"/>
      <c r="B13" s="52" t="s">
        <v>161</v>
      </c>
      <c r="C13" s="53" t="s">
        <v>206</v>
      </c>
      <c r="D13" s="32"/>
      <c r="E13" s="33"/>
      <c r="F13" s="33"/>
      <c r="G13" s="33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24.75" customHeight="1">
      <c r="A14" s="54"/>
      <c r="B14" s="12" t="s">
        <v>162</v>
      </c>
      <c r="C14" s="27" t="s">
        <v>163</v>
      </c>
      <c r="D14" s="28"/>
      <c r="E14" s="29"/>
      <c r="F14" s="29"/>
      <c r="G14" s="29"/>
      <c r="H14" s="29"/>
      <c r="I14" s="29"/>
      <c r="J14" s="3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24.75" customHeight="1">
      <c r="A15" s="55" t="s">
        <v>164</v>
      </c>
      <c r="B15" s="12" t="s">
        <v>200</v>
      </c>
      <c r="C15" s="27" t="s">
        <v>201</v>
      </c>
      <c r="D15" s="28"/>
      <c r="E15" s="29"/>
      <c r="F15" s="29"/>
      <c r="G15" s="29"/>
      <c r="H15" s="29"/>
      <c r="I15" s="29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24.75" customHeight="1">
      <c r="A16" s="55" t="s">
        <v>165</v>
      </c>
      <c r="B16" s="12" t="s">
        <v>166</v>
      </c>
      <c r="C16" s="27" t="s">
        <v>167</v>
      </c>
      <c r="D16" s="28"/>
      <c r="E16" s="29"/>
      <c r="F16" s="29"/>
      <c r="G16" s="29"/>
      <c r="H16" s="29"/>
      <c r="I16" s="29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24.75" customHeight="1">
      <c r="A17" s="55" t="s">
        <v>168</v>
      </c>
      <c r="B17" s="12" t="s">
        <v>169</v>
      </c>
      <c r="C17" s="27" t="s">
        <v>170</v>
      </c>
      <c r="D17" s="28"/>
      <c r="E17" s="29"/>
      <c r="F17" s="29"/>
      <c r="G17" s="29"/>
      <c r="H17" s="29"/>
      <c r="I17" s="29"/>
      <c r="J17" s="3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.75" customHeight="1">
      <c r="A18" s="15"/>
      <c r="B18" s="12" t="s">
        <v>171</v>
      </c>
      <c r="C18" s="30" t="s">
        <v>205</v>
      </c>
      <c r="D18" s="28"/>
      <c r="E18" s="29"/>
      <c r="F18" s="29"/>
      <c r="G18" s="29"/>
      <c r="H18" s="29"/>
      <c r="I18" s="29"/>
      <c r="J18" s="3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24.75" customHeight="1">
      <c r="A19" s="16"/>
      <c r="B19" s="12" t="s">
        <v>172</v>
      </c>
      <c r="C19" s="30" t="s">
        <v>203</v>
      </c>
      <c r="D19" s="28"/>
      <c r="E19" s="29"/>
      <c r="F19" s="29"/>
      <c r="G19" s="29"/>
      <c r="H19" s="29"/>
      <c r="I19" s="29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24.75" customHeight="1">
      <c r="A20" s="15"/>
      <c r="B20" s="12" t="s">
        <v>202</v>
      </c>
      <c r="C20" s="30" t="s">
        <v>204</v>
      </c>
      <c r="D20" s="28"/>
      <c r="E20" s="29"/>
      <c r="F20" s="29"/>
      <c r="G20" s="29"/>
      <c r="H20" s="29"/>
      <c r="I20" s="29"/>
      <c r="J20" s="3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24.75" customHeight="1" thickBot="1">
      <c r="A21" s="17" t="s">
        <v>173</v>
      </c>
      <c r="B21" s="18" t="s">
        <v>174</v>
      </c>
      <c r="C21" s="36" t="s">
        <v>175</v>
      </c>
      <c r="D21" s="26"/>
      <c r="E21" s="25"/>
      <c r="F21" s="25"/>
      <c r="G21" s="25"/>
      <c r="H21" s="25"/>
      <c r="I21" s="25"/>
      <c r="J21" s="3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24.75" customHeight="1">
      <c r="A22" s="13"/>
      <c r="B22" s="14" t="s">
        <v>176</v>
      </c>
      <c r="C22" s="31" t="s">
        <v>177</v>
      </c>
      <c r="D22" s="32"/>
      <c r="E22" s="33"/>
      <c r="F22" s="33"/>
      <c r="G22" s="33"/>
      <c r="H22" s="33"/>
      <c r="I22" s="33"/>
      <c r="J22" s="3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24.75" customHeight="1">
      <c r="A23" s="15" t="s">
        <v>178</v>
      </c>
      <c r="B23" s="11" t="s">
        <v>179</v>
      </c>
      <c r="C23" s="22" t="s">
        <v>180</v>
      </c>
      <c r="D23" s="28"/>
      <c r="E23" s="29"/>
      <c r="F23" s="29"/>
      <c r="G23" s="29"/>
      <c r="H23" s="29"/>
      <c r="I23" s="29"/>
      <c r="J23" s="3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10" ht="24.75" customHeight="1">
      <c r="A24" s="15"/>
      <c r="B24" s="12" t="s">
        <v>181</v>
      </c>
      <c r="C24" s="27" t="s">
        <v>182</v>
      </c>
      <c r="D24" s="28"/>
      <c r="E24" s="29"/>
      <c r="F24" s="29"/>
      <c r="G24" s="29"/>
      <c r="H24" s="29"/>
      <c r="I24" s="29"/>
      <c r="J24" s="35"/>
    </row>
    <row r="25" spans="1:10" ht="24.75" customHeight="1">
      <c r="A25" s="16"/>
      <c r="B25" s="12" t="s">
        <v>183</v>
      </c>
      <c r="C25" s="27" t="s">
        <v>184</v>
      </c>
      <c r="D25" s="28"/>
      <c r="E25" s="29"/>
      <c r="F25" s="29"/>
      <c r="G25" s="29"/>
      <c r="H25" s="29"/>
      <c r="I25" s="29"/>
      <c r="J25" s="35"/>
    </row>
    <row r="26" spans="1:10" ht="24.75" customHeight="1" thickBot="1">
      <c r="A26" s="17" t="s">
        <v>185</v>
      </c>
      <c r="B26" s="18" t="s">
        <v>186</v>
      </c>
      <c r="C26" s="36" t="s">
        <v>187</v>
      </c>
      <c r="D26" s="26"/>
      <c r="E26" s="25"/>
      <c r="F26" s="25"/>
      <c r="G26" s="25"/>
      <c r="H26" s="25"/>
      <c r="I26" s="25"/>
      <c r="J26" s="37"/>
    </row>
    <row r="28" spans="1:4" ht="17.25">
      <c r="A28" t="s">
        <v>188</v>
      </c>
      <c r="B28" t="s">
        <v>189</v>
      </c>
      <c r="D28" s="20" t="s">
        <v>190</v>
      </c>
    </row>
    <row r="29" spans="2:8" ht="18" thickBot="1">
      <c r="B29" t="s">
        <v>191</v>
      </c>
      <c r="D29" s="23" t="s">
        <v>192</v>
      </c>
      <c r="E29" s="23"/>
      <c r="F29" s="23"/>
      <c r="G29" s="23"/>
      <c r="H29" s="23"/>
    </row>
    <row r="30" spans="5:7" ht="17.25">
      <c r="E30" s="21" t="s">
        <v>193</v>
      </c>
      <c r="F30" s="21"/>
      <c r="G30" s="21"/>
    </row>
    <row r="31" spans="2:4" ht="17.25">
      <c r="B31" t="s">
        <v>194</v>
      </c>
      <c r="D31" s="20" t="s">
        <v>195</v>
      </c>
    </row>
    <row r="33" ht="15" customHeight="1">
      <c r="G33" s="20" t="s">
        <v>196</v>
      </c>
    </row>
    <row r="34" ht="15" customHeight="1"/>
    <row r="35" ht="15" customHeight="1">
      <c r="F35" s="20" t="s">
        <v>197</v>
      </c>
    </row>
    <row r="36" ht="19.5" customHeight="1">
      <c r="E36" s="20" t="s">
        <v>198</v>
      </c>
    </row>
  </sheetData>
  <sheetProtection/>
  <printOptions/>
  <pageMargins left="0.55" right="0.26" top="0.28" bottom="0.51" header="0.29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9">
      <selection activeCell="A1" sqref="A1:IV16384"/>
    </sheetView>
  </sheetViews>
  <sheetFormatPr defaultColWidth="8.140625" defaultRowHeight="12.75"/>
  <cols>
    <col min="1" max="1" width="1.7109375" style="172" customWidth="1"/>
    <col min="2" max="2" width="10.00390625" style="172" customWidth="1"/>
    <col min="3" max="3" width="19.8515625" style="172" customWidth="1"/>
    <col min="4" max="5" width="8.7109375" style="172" customWidth="1"/>
    <col min="6" max="6" width="8.8515625" style="172" customWidth="1"/>
    <col min="7" max="7" width="8.7109375" style="172" customWidth="1"/>
    <col min="8" max="10" width="12.28125" style="172" customWidth="1"/>
    <col min="11" max="11" width="1.57421875" style="172" customWidth="1"/>
    <col min="12" max="16384" width="8.140625" style="172" customWidth="1"/>
  </cols>
  <sheetData>
    <row r="1" spans="1:11" ht="18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>
      <c r="A2" s="171"/>
      <c r="B2" s="171"/>
      <c r="C2" s="171"/>
      <c r="D2" s="171"/>
      <c r="E2" s="171"/>
      <c r="F2" s="171"/>
      <c r="G2" s="171"/>
      <c r="H2" s="171"/>
      <c r="I2" s="171"/>
      <c r="J2" s="173" t="s">
        <v>303</v>
      </c>
      <c r="K2" s="171"/>
    </row>
    <row r="3" spans="1:11" ht="18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8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8.75">
      <c r="A5" s="171"/>
      <c r="B5" s="171" t="s">
        <v>304</v>
      </c>
      <c r="C5" s="171"/>
      <c r="D5" s="171"/>
      <c r="E5" s="171"/>
      <c r="F5" s="171"/>
      <c r="G5" s="307" t="s">
        <v>305</v>
      </c>
      <c r="H5" s="307"/>
      <c r="I5" s="307"/>
      <c r="J5" s="307"/>
      <c r="K5" s="171"/>
    </row>
    <row r="6" spans="1:11" ht="18.75">
      <c r="A6" s="171"/>
      <c r="B6" s="171"/>
      <c r="C6" s="171"/>
      <c r="D6" s="171"/>
      <c r="E6" s="171"/>
      <c r="F6" s="307" t="s">
        <v>306</v>
      </c>
      <c r="G6" s="307"/>
      <c r="H6" s="307"/>
      <c r="I6" s="307"/>
      <c r="J6" s="307"/>
      <c r="K6" s="171"/>
    </row>
    <row r="7" spans="1:11" ht="18.75">
      <c r="A7" s="171"/>
      <c r="B7" s="174" t="s">
        <v>307</v>
      </c>
      <c r="C7" s="174"/>
      <c r="D7" s="174"/>
      <c r="E7" s="171"/>
      <c r="F7" s="171"/>
      <c r="G7" s="171"/>
      <c r="H7" s="171"/>
      <c r="I7" s="171"/>
      <c r="J7" s="171"/>
      <c r="K7" s="171"/>
    </row>
    <row r="8" spans="1:11" ht="18.75">
      <c r="A8" s="171"/>
      <c r="B8" s="171" t="s">
        <v>308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1:11" ht="18.75">
      <c r="A9" s="171"/>
      <c r="B9" s="171"/>
      <c r="C9" s="307" t="s">
        <v>309</v>
      </c>
      <c r="D9" s="307"/>
      <c r="E9" s="307"/>
      <c r="F9" s="307"/>
      <c r="G9" s="307"/>
      <c r="H9" s="307"/>
      <c r="I9" s="307"/>
      <c r="J9" s="307"/>
      <c r="K9" s="171"/>
    </row>
    <row r="10" spans="1:11" ht="15" customHeight="1" thickBo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8.75">
      <c r="A11" s="171"/>
      <c r="B11" s="308" t="s">
        <v>310</v>
      </c>
      <c r="C11" s="311" t="s">
        <v>148</v>
      </c>
      <c r="D11" s="312" t="s">
        <v>311</v>
      </c>
      <c r="E11" s="313"/>
      <c r="F11" s="313"/>
      <c r="G11" s="314"/>
      <c r="H11" s="315" t="s">
        <v>312</v>
      </c>
      <c r="I11" s="313"/>
      <c r="J11" s="316"/>
      <c r="K11" s="171"/>
    </row>
    <row r="12" spans="1:14" ht="18.75">
      <c r="A12" s="171"/>
      <c r="B12" s="309"/>
      <c r="C12" s="299"/>
      <c r="D12" s="317" t="s">
        <v>313</v>
      </c>
      <c r="E12" s="319" t="s">
        <v>314</v>
      </c>
      <c r="F12" s="319"/>
      <c r="G12" s="320"/>
      <c r="H12" s="321" t="s">
        <v>315</v>
      </c>
      <c r="I12" s="294" t="s">
        <v>316</v>
      </c>
      <c r="J12" s="296" t="s">
        <v>317</v>
      </c>
      <c r="K12" s="171"/>
      <c r="N12" s="175"/>
    </row>
    <row r="13" spans="1:11" ht="57" thickBot="1">
      <c r="A13" s="171"/>
      <c r="B13" s="310"/>
      <c r="C13" s="301"/>
      <c r="D13" s="318"/>
      <c r="E13" s="176" t="s">
        <v>156</v>
      </c>
      <c r="F13" s="177" t="s">
        <v>318</v>
      </c>
      <c r="G13" s="178" t="s">
        <v>158</v>
      </c>
      <c r="H13" s="322"/>
      <c r="I13" s="295"/>
      <c r="J13" s="297"/>
      <c r="K13" s="171"/>
    </row>
    <row r="14" spans="1:11" ht="18.75">
      <c r="A14" s="171"/>
      <c r="B14" s="298" t="s">
        <v>319</v>
      </c>
      <c r="C14" s="179" t="s">
        <v>320</v>
      </c>
      <c r="D14" s="180">
        <v>0</v>
      </c>
      <c r="E14" s="181">
        <f>ROUNDUP(D14*2/10,0)</f>
        <v>0</v>
      </c>
      <c r="F14" s="182">
        <v>0</v>
      </c>
      <c r="G14" s="183">
        <f>IF(F14-E14&gt;=0,0,((F14-E14)*(-1)))</f>
        <v>0</v>
      </c>
      <c r="H14" s="184">
        <v>0</v>
      </c>
      <c r="I14" s="182">
        <v>0</v>
      </c>
      <c r="J14" s="185">
        <f>IF(I14=0,"",(((I14*10)-H14)/(I14*10))*100)</f>
      </c>
      <c r="K14" s="171"/>
    </row>
    <row r="15" spans="1:11" ht="18.75">
      <c r="A15" s="171"/>
      <c r="B15" s="299"/>
      <c r="C15" s="186" t="s">
        <v>321</v>
      </c>
      <c r="D15" s="187">
        <v>0</v>
      </c>
      <c r="E15" s="181">
        <f>ROUNDUP(D15*1.11/2,0)</f>
        <v>0</v>
      </c>
      <c r="F15" s="188">
        <v>0</v>
      </c>
      <c r="G15" s="189">
        <f>IF(F15-E15&gt;=0,0,((F15-E15)*(-1)))</f>
        <v>0</v>
      </c>
      <c r="H15" s="190">
        <v>0</v>
      </c>
      <c r="I15" s="188">
        <v>0</v>
      </c>
      <c r="J15" s="191">
        <f>IF(I15=0,"",(((I15*2)-H15)/(I15*2))*100)</f>
      </c>
      <c r="K15" s="171"/>
    </row>
    <row r="16" spans="1:11" ht="18.75">
      <c r="A16" s="171"/>
      <c r="B16" s="299"/>
      <c r="C16" s="186" t="s">
        <v>322</v>
      </c>
      <c r="D16" s="187">
        <v>0</v>
      </c>
      <c r="E16" s="181">
        <f>ROUNDUP(D16*1.33/10,0)</f>
        <v>0</v>
      </c>
      <c r="F16" s="188">
        <v>0</v>
      </c>
      <c r="G16" s="189">
        <f>IF(F16-E16&gt;=0,0,((F16-E16)*(-1)))</f>
        <v>0</v>
      </c>
      <c r="H16" s="190">
        <v>0</v>
      </c>
      <c r="I16" s="188">
        <v>0</v>
      </c>
      <c r="J16" s="191">
        <f>IF(I16=0,"",(((I16*10)-H16)/(I16*10))*100)</f>
      </c>
      <c r="K16" s="171"/>
    </row>
    <row r="17" spans="1:11" ht="21">
      <c r="A17" s="171"/>
      <c r="B17" s="299"/>
      <c r="C17" s="192" t="s">
        <v>323</v>
      </c>
      <c r="D17" s="187">
        <v>0</v>
      </c>
      <c r="E17" s="181">
        <f>ROUNDUP(D17*1.01,0)</f>
        <v>0</v>
      </c>
      <c r="F17" s="188">
        <v>0</v>
      </c>
      <c r="G17" s="189">
        <f>IF(F17-E17&gt;=0,0,((F17-E17)*(-1)))</f>
        <v>0</v>
      </c>
      <c r="H17" s="190">
        <v>0</v>
      </c>
      <c r="I17" s="188">
        <v>0</v>
      </c>
      <c r="J17" s="193">
        <f>IF(I17=0,"",(((I17)-H17)/(I17))*100)</f>
      </c>
      <c r="K17" s="171"/>
    </row>
    <row r="18" spans="1:11" ht="18.75">
      <c r="A18" s="171"/>
      <c r="B18" s="299"/>
      <c r="C18" s="186" t="s">
        <v>324</v>
      </c>
      <c r="D18" s="187">
        <v>0</v>
      </c>
      <c r="E18" s="181">
        <f>ROUNDUP(D18*1.33/20,0)</f>
        <v>0</v>
      </c>
      <c r="F18" s="188">
        <v>0</v>
      </c>
      <c r="G18" s="189">
        <f aca="true" t="shared" si="0" ref="G18:G39">IF(F18-E18&gt;=0,0,((F18-E18)*(-1)))</f>
        <v>0</v>
      </c>
      <c r="H18" s="190">
        <v>0</v>
      </c>
      <c r="I18" s="188">
        <v>0</v>
      </c>
      <c r="J18" s="191">
        <f>IF(I18=0,"",(((I18*20)-H18)/(I18*20))*100)</f>
      </c>
      <c r="K18" s="171"/>
    </row>
    <row r="19" spans="1:11" ht="18.75">
      <c r="A19" s="171"/>
      <c r="B19" s="299"/>
      <c r="C19" s="186" t="s">
        <v>325</v>
      </c>
      <c r="D19" s="187">
        <v>0</v>
      </c>
      <c r="E19" s="181">
        <f>ROUNDUP(D19*1.01,0)</f>
        <v>0</v>
      </c>
      <c r="F19" s="188">
        <v>0</v>
      </c>
      <c r="G19" s="189">
        <f t="shared" si="0"/>
        <v>0</v>
      </c>
      <c r="H19" s="190">
        <v>0</v>
      </c>
      <c r="I19" s="188">
        <v>0</v>
      </c>
      <c r="J19" s="191">
        <f>IF(I19=0,"",(((I19)-H19)/(I19))*100)</f>
      </c>
      <c r="K19" s="171"/>
    </row>
    <row r="20" spans="1:11" ht="18.75">
      <c r="A20" s="171"/>
      <c r="B20" s="299"/>
      <c r="C20" s="186" t="s">
        <v>326</v>
      </c>
      <c r="D20" s="187">
        <v>0</v>
      </c>
      <c r="E20" s="181">
        <f>ROUNDUP(D20*1.01,0)</f>
        <v>0</v>
      </c>
      <c r="F20" s="188">
        <v>0</v>
      </c>
      <c r="G20" s="189">
        <f t="shared" si="0"/>
        <v>0</v>
      </c>
      <c r="H20" s="190">
        <v>0</v>
      </c>
      <c r="I20" s="188">
        <v>0</v>
      </c>
      <c r="J20" s="191">
        <f>IF(I20=0,"",(((I20)-H20)/(I20))*100)</f>
      </c>
      <c r="K20" s="171"/>
    </row>
    <row r="21" spans="1:11" ht="18.75">
      <c r="A21" s="171"/>
      <c r="B21" s="299"/>
      <c r="C21" s="186" t="s">
        <v>327</v>
      </c>
      <c r="D21" s="187">
        <v>0</v>
      </c>
      <c r="E21" s="181">
        <f>ROUNDUP(D21*1.33/10,0)</f>
        <v>0</v>
      </c>
      <c r="F21" s="188">
        <v>0</v>
      </c>
      <c r="G21" s="189">
        <f t="shared" si="0"/>
        <v>0</v>
      </c>
      <c r="H21" s="190">
        <v>0</v>
      </c>
      <c r="I21" s="188">
        <v>0</v>
      </c>
      <c r="J21" s="191">
        <f>IF(I21=0,"",(((I21*10)-H21)/(I21*10))*100)</f>
      </c>
      <c r="K21" s="171"/>
    </row>
    <row r="22" spans="1:11" ht="21">
      <c r="A22" s="171"/>
      <c r="B22" s="300"/>
      <c r="C22" s="192" t="s">
        <v>328</v>
      </c>
      <c r="D22" s="187">
        <v>0</v>
      </c>
      <c r="E22" s="181">
        <f>ROUNDUP(D22*1.01,0)</f>
        <v>0</v>
      </c>
      <c r="F22" s="188">
        <v>0</v>
      </c>
      <c r="G22" s="189">
        <f t="shared" si="0"/>
        <v>0</v>
      </c>
      <c r="H22" s="190">
        <v>0</v>
      </c>
      <c r="I22" s="188">
        <v>0</v>
      </c>
      <c r="J22" s="193">
        <f>IF(I22=0,"",(((I22)-H22)/(I22))*100)</f>
      </c>
      <c r="K22" s="171"/>
    </row>
    <row r="23" spans="1:11" ht="18.75">
      <c r="A23" s="171"/>
      <c r="B23" s="300"/>
      <c r="C23" s="192" t="s">
        <v>329</v>
      </c>
      <c r="D23" s="187">
        <v>0</v>
      </c>
      <c r="E23" s="181">
        <f>ROUNDUP(D23*1.25/4,0)</f>
        <v>0</v>
      </c>
      <c r="F23" s="188">
        <v>0</v>
      </c>
      <c r="G23" s="189">
        <f t="shared" si="0"/>
        <v>0</v>
      </c>
      <c r="H23" s="190">
        <v>0</v>
      </c>
      <c r="I23" s="188">
        <v>0</v>
      </c>
      <c r="J23" s="191">
        <f>IF(I23=0,"",(((I23*4)-H23)/(I23*4))*100)</f>
      </c>
      <c r="K23" s="171"/>
    </row>
    <row r="24" spans="1:11" ht="21">
      <c r="A24" s="171"/>
      <c r="B24" s="300"/>
      <c r="C24" s="186" t="s">
        <v>330</v>
      </c>
      <c r="D24" s="187">
        <v>0</v>
      </c>
      <c r="E24" s="194">
        <f>ROUNDUP(D24*1.01,0)</f>
        <v>0</v>
      </c>
      <c r="F24" s="188">
        <v>0</v>
      </c>
      <c r="G24" s="189">
        <f t="shared" si="0"/>
        <v>0</v>
      </c>
      <c r="H24" s="190">
        <v>0</v>
      </c>
      <c r="I24" s="188">
        <v>0</v>
      </c>
      <c r="J24" s="193">
        <f>IF(I24=0,"",(((I24)-H24)/(I24))*100)</f>
      </c>
      <c r="K24" s="171"/>
    </row>
    <row r="25" spans="1:11" ht="19.5" thickBot="1">
      <c r="A25" s="171"/>
      <c r="B25" s="301"/>
      <c r="C25" s="195" t="s">
        <v>331</v>
      </c>
      <c r="D25" s="187">
        <v>0</v>
      </c>
      <c r="E25" s="181">
        <f>ROUNDUP(D25*1.01,0)</f>
        <v>0</v>
      </c>
      <c r="F25" s="188">
        <v>0</v>
      </c>
      <c r="G25" s="189">
        <f t="shared" si="0"/>
        <v>0</v>
      </c>
      <c r="H25" s="190">
        <v>0</v>
      </c>
      <c r="I25" s="188">
        <v>0</v>
      </c>
      <c r="J25" s="191">
        <f>IF(I25=0,"",(((I25)-H25)/(I25))*100)</f>
      </c>
      <c r="K25" s="171"/>
    </row>
    <row r="26" spans="1:11" ht="16.5" customHeight="1">
      <c r="A26" s="171"/>
      <c r="B26" s="302" t="s">
        <v>332</v>
      </c>
      <c r="C26" s="196" t="s">
        <v>333</v>
      </c>
      <c r="D26" s="197">
        <v>0</v>
      </c>
      <c r="E26" s="198">
        <f>ROUNDUP(D26*1.01,0)</f>
        <v>0</v>
      </c>
      <c r="F26" s="199">
        <v>0</v>
      </c>
      <c r="G26" s="200">
        <f t="shared" si="0"/>
        <v>0</v>
      </c>
      <c r="H26" s="201">
        <v>0</v>
      </c>
      <c r="I26" s="199">
        <v>0</v>
      </c>
      <c r="J26" s="202">
        <f>IF(I26=0,"",(((I26)-H26)/(I26))*100)</f>
      </c>
      <c r="K26" s="171"/>
    </row>
    <row r="27" spans="1:11" ht="16.5" customHeight="1">
      <c r="A27" s="171"/>
      <c r="B27" s="303"/>
      <c r="C27" s="203" t="s">
        <v>334</v>
      </c>
      <c r="D27" s="204">
        <v>0</v>
      </c>
      <c r="E27" s="205">
        <f>ROUNDUP(D27*1.11/10,0)</f>
        <v>0</v>
      </c>
      <c r="F27" s="206">
        <v>0</v>
      </c>
      <c r="G27" s="207">
        <f t="shared" si="0"/>
        <v>0</v>
      </c>
      <c r="H27" s="208">
        <v>0</v>
      </c>
      <c r="I27" s="206">
        <v>0</v>
      </c>
      <c r="J27" s="209">
        <f>IF(I27=0,"",(((I27*10)-H27)/(I27*10))*100)</f>
      </c>
      <c r="K27" s="171"/>
    </row>
    <row r="28" spans="1:11" ht="16.5" customHeight="1">
      <c r="A28" s="171"/>
      <c r="B28" s="303"/>
      <c r="C28" s="210" t="s">
        <v>335</v>
      </c>
      <c r="D28" s="211">
        <v>0</v>
      </c>
      <c r="E28" s="205">
        <f>ROUNDUP(D28*1.11/20,0)</f>
        <v>0</v>
      </c>
      <c r="F28" s="206">
        <v>0</v>
      </c>
      <c r="G28" s="207">
        <f t="shared" si="0"/>
        <v>0</v>
      </c>
      <c r="H28" s="208">
        <v>0</v>
      </c>
      <c r="I28" s="206">
        <v>0</v>
      </c>
      <c r="J28" s="209">
        <f>IF(I28=0,"",(((I28*20)-H28)/(I28*20))*100)</f>
      </c>
      <c r="K28" s="171"/>
    </row>
    <row r="29" spans="1:11" ht="16.5" customHeight="1">
      <c r="A29" s="171"/>
      <c r="B29" s="303"/>
      <c r="C29" s="212" t="s">
        <v>336</v>
      </c>
      <c r="D29" s="213">
        <v>0</v>
      </c>
      <c r="E29" s="214">
        <f>ROUNDUP(D29*1.11/10,0)</f>
        <v>0</v>
      </c>
      <c r="F29" s="215">
        <v>0</v>
      </c>
      <c r="G29" s="216">
        <f t="shared" si="0"/>
        <v>0</v>
      </c>
      <c r="H29" s="217">
        <v>0</v>
      </c>
      <c r="I29" s="215">
        <v>0</v>
      </c>
      <c r="J29" s="218">
        <f>IF(I29=0,"",(((I29*10)-H29)/(I29*10))*100)</f>
      </c>
      <c r="K29" s="171"/>
    </row>
    <row r="30" spans="1:11" ht="16.5" customHeight="1">
      <c r="A30" s="171"/>
      <c r="B30" s="303"/>
      <c r="C30" s="210" t="s">
        <v>337</v>
      </c>
      <c r="D30" s="211">
        <v>0</v>
      </c>
      <c r="E30" s="205">
        <f>ROUNDUP(D30*1.11/2,0)</f>
        <v>0</v>
      </c>
      <c r="F30" s="206">
        <v>0</v>
      </c>
      <c r="G30" s="219">
        <f>IF(F30-E30&gt;=0,0,((F30-E30)*(-1)))</f>
        <v>0</v>
      </c>
      <c r="H30" s="208">
        <v>0</v>
      </c>
      <c r="I30" s="206">
        <v>0</v>
      </c>
      <c r="J30" s="209">
        <f>IF(I30=0,"",(((I30*2)-H30)/(I30*2))*100)</f>
      </c>
      <c r="K30" s="171"/>
    </row>
    <row r="31" spans="1:11" ht="16.5" customHeight="1">
      <c r="A31" s="171"/>
      <c r="B31" s="303"/>
      <c r="C31" s="220" t="s">
        <v>338</v>
      </c>
      <c r="D31" s="211">
        <v>0</v>
      </c>
      <c r="E31" s="205">
        <f>ROUNDUP(D31*1.01,0)</f>
        <v>0</v>
      </c>
      <c r="F31" s="206">
        <v>0</v>
      </c>
      <c r="G31" s="219">
        <f>IF(F31-E31&gt;=0,0,((F31-E31)*(-1)))</f>
        <v>0</v>
      </c>
      <c r="H31" s="208">
        <v>0</v>
      </c>
      <c r="I31" s="206">
        <v>0</v>
      </c>
      <c r="J31" s="221">
        <f>IF(I31=0,"",(((I31)-H31)/(I31))*100)</f>
      </c>
      <c r="K31" s="171"/>
    </row>
    <row r="32" spans="1:11" ht="16.5" customHeight="1" thickBot="1">
      <c r="A32" s="171"/>
      <c r="B32" s="303"/>
      <c r="C32" s="220" t="s">
        <v>339</v>
      </c>
      <c r="D32" s="222">
        <v>0</v>
      </c>
      <c r="E32" s="214">
        <f>ROUNDUP(D32*1.01,0)</f>
        <v>0</v>
      </c>
      <c r="F32" s="215">
        <v>0</v>
      </c>
      <c r="G32" s="223">
        <f>IF(F32-E32&gt;=0,0,((F32-E32)*(-1)))</f>
        <v>0</v>
      </c>
      <c r="H32" s="217">
        <v>0</v>
      </c>
      <c r="I32" s="215">
        <v>0</v>
      </c>
      <c r="J32" s="218">
        <f>IF(I32=0,"",(((I32)-H32)/(I32))*100)</f>
      </c>
      <c r="K32" s="171"/>
    </row>
    <row r="33" spans="1:11" s="232" customFormat="1" ht="34.5" customHeight="1" thickBot="1">
      <c r="A33" s="174"/>
      <c r="B33" s="224" t="s">
        <v>340</v>
      </c>
      <c r="C33" s="225" t="s">
        <v>341</v>
      </c>
      <c r="D33" s="226">
        <v>0</v>
      </c>
      <c r="E33" s="227">
        <f>ROUNDUP(D33*1.01,0)</f>
        <v>0</v>
      </c>
      <c r="F33" s="228">
        <v>0</v>
      </c>
      <c r="G33" s="229">
        <f t="shared" si="0"/>
        <v>0</v>
      </c>
      <c r="H33" s="230">
        <v>0</v>
      </c>
      <c r="I33" s="228">
        <v>0</v>
      </c>
      <c r="J33" s="231">
        <f>IF(I33=0,"",(((I33)-H33)/(I33))*100)</f>
      </c>
      <c r="K33" s="174"/>
    </row>
    <row r="34" spans="1:11" ht="25.5" customHeight="1" thickBot="1">
      <c r="A34" s="171"/>
      <c r="B34" s="233" t="s">
        <v>342</v>
      </c>
      <c r="C34" s="234" t="s">
        <v>343</v>
      </c>
      <c r="D34" s="235">
        <v>0</v>
      </c>
      <c r="E34" s="236">
        <f>ROUNDUP(D34*1.11/10,0)</f>
        <v>0</v>
      </c>
      <c r="F34" s="237">
        <v>0</v>
      </c>
      <c r="G34" s="238">
        <f t="shared" si="0"/>
        <v>0</v>
      </c>
      <c r="H34" s="239">
        <v>0</v>
      </c>
      <c r="I34" s="237">
        <v>0</v>
      </c>
      <c r="J34" s="240">
        <f>IF(I34=0,"",(((I34*10)-H34)/(I34*10))*100)</f>
      </c>
      <c r="K34" s="171"/>
    </row>
    <row r="35" spans="1:11" s="244" customFormat="1" ht="21">
      <c r="A35" s="241"/>
      <c r="B35" s="304" t="s">
        <v>173</v>
      </c>
      <c r="C35" s="196" t="s">
        <v>344</v>
      </c>
      <c r="D35" s="197">
        <v>0</v>
      </c>
      <c r="E35" s="198">
        <f>ROUNDUP(D35*1.33/10,0)</f>
        <v>0</v>
      </c>
      <c r="F35" s="199">
        <v>0</v>
      </c>
      <c r="G35" s="242">
        <f t="shared" si="0"/>
        <v>0</v>
      </c>
      <c r="H35" s="201">
        <v>0</v>
      </c>
      <c r="I35" s="199">
        <v>0</v>
      </c>
      <c r="J35" s="243">
        <f>IF(I35=0,"",(((I35*10)-H35)/(I35*10))*100)</f>
      </c>
      <c r="K35" s="241"/>
    </row>
    <row r="36" spans="1:11" s="244" customFormat="1" ht="21.75" thickBot="1">
      <c r="A36" s="241"/>
      <c r="B36" s="303"/>
      <c r="C36" s="220" t="s">
        <v>345</v>
      </c>
      <c r="D36" s="213">
        <v>0</v>
      </c>
      <c r="E36" s="245">
        <f>ROUNDUP(D36*1.01,0)</f>
        <v>0</v>
      </c>
      <c r="F36" s="246">
        <v>0</v>
      </c>
      <c r="G36" s="247">
        <f t="shared" si="0"/>
        <v>0</v>
      </c>
      <c r="H36" s="248">
        <v>0</v>
      </c>
      <c r="I36" s="249">
        <v>0</v>
      </c>
      <c r="J36" s="250">
        <f>IF(I36=0,"",(((I36)-H36)/(I36))*100)</f>
      </c>
      <c r="K36" s="241"/>
    </row>
    <row r="37" spans="1:11" s="244" customFormat="1" ht="21.75" thickBot="1">
      <c r="A37" s="241"/>
      <c r="B37" s="302" t="s">
        <v>346</v>
      </c>
      <c r="C37" s="251" t="s">
        <v>347</v>
      </c>
      <c r="D37" s="201">
        <v>0</v>
      </c>
      <c r="E37" s="198">
        <f>ROUNDUP(D37*1.33/10,0)</f>
        <v>0</v>
      </c>
      <c r="F37" s="199">
        <v>0</v>
      </c>
      <c r="G37" s="252">
        <f t="shared" si="0"/>
        <v>0</v>
      </c>
      <c r="H37" s="197">
        <v>0</v>
      </c>
      <c r="I37" s="199">
        <v>0</v>
      </c>
      <c r="J37" s="243">
        <f>IF(I37=0,"",(((I37*10)-H37)/(I37*10))*100)</f>
      </c>
      <c r="K37" s="241"/>
    </row>
    <row r="38" spans="1:11" s="244" customFormat="1" ht="75">
      <c r="A38" s="241"/>
      <c r="B38" s="305"/>
      <c r="C38" s="253" t="s">
        <v>348</v>
      </c>
      <c r="D38" s="208">
        <v>0</v>
      </c>
      <c r="E38" s="205">
        <f>ROUNDUP(D38*1.01,0)</f>
        <v>0</v>
      </c>
      <c r="F38" s="206">
        <v>0</v>
      </c>
      <c r="G38" s="207">
        <f t="shared" si="0"/>
        <v>0</v>
      </c>
      <c r="H38" s="211">
        <v>0</v>
      </c>
      <c r="I38" s="206">
        <v>0</v>
      </c>
      <c r="J38" s="243">
        <f>IF(I38=0,"",(((I38*10)-H38)/(I38*10))*100)</f>
      </c>
      <c r="K38" s="241"/>
    </row>
    <row r="39" spans="1:11" s="244" customFormat="1" ht="57" thickBot="1">
      <c r="A39" s="241"/>
      <c r="B39" s="306"/>
      <c r="C39" s="254" t="s">
        <v>349</v>
      </c>
      <c r="D39" s="248">
        <v>0</v>
      </c>
      <c r="E39" s="255">
        <f>ROUNDUP(D39*1.01,0)</f>
        <v>0</v>
      </c>
      <c r="F39" s="249">
        <v>0</v>
      </c>
      <c r="G39" s="256">
        <f t="shared" si="0"/>
        <v>0</v>
      </c>
      <c r="H39" s="257">
        <v>0</v>
      </c>
      <c r="I39" s="249">
        <v>0</v>
      </c>
      <c r="J39" s="250">
        <f>IF(I39=0,"",(((I39*1)-H39)/(I39*1))*100)</f>
      </c>
      <c r="K39" s="241"/>
    </row>
    <row r="40" spans="1:11" s="244" customFormat="1" ht="17.25" customHeight="1">
      <c r="A40" s="241"/>
      <c r="B40" s="241"/>
      <c r="C40" s="241"/>
      <c r="D40" s="258"/>
      <c r="E40" s="258"/>
      <c r="F40" s="258"/>
      <c r="G40" s="258"/>
      <c r="H40" s="258"/>
      <c r="I40" s="258"/>
      <c r="J40" s="241"/>
      <c r="K40" s="241"/>
    </row>
    <row r="41" spans="1:11" s="244" customFormat="1" ht="21">
      <c r="A41" s="241"/>
      <c r="B41" s="241"/>
      <c r="C41" s="241"/>
      <c r="D41" s="241"/>
      <c r="E41" s="241"/>
      <c r="F41" s="259" t="s">
        <v>350</v>
      </c>
      <c r="G41" s="259"/>
      <c r="H41" s="259"/>
      <c r="I41" s="241"/>
      <c r="J41" s="241"/>
      <c r="K41" s="241"/>
    </row>
    <row r="42" spans="1:11" s="244" customFormat="1" ht="17.25" customHeight="1">
      <c r="A42" s="241"/>
      <c r="B42" s="241"/>
      <c r="C42" s="241"/>
      <c r="D42" s="241"/>
      <c r="E42" s="241"/>
      <c r="F42" s="259"/>
      <c r="G42" s="259"/>
      <c r="H42" s="259"/>
      <c r="I42" s="241"/>
      <c r="J42" s="241"/>
      <c r="K42" s="241"/>
    </row>
    <row r="43" spans="1:11" s="244" customFormat="1" ht="18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11" s="244" customFormat="1" ht="21">
      <c r="A44" s="241"/>
      <c r="B44" s="241"/>
      <c r="C44" s="241"/>
      <c r="D44" s="241"/>
      <c r="E44" s="241"/>
      <c r="F44" s="259" t="s">
        <v>351</v>
      </c>
      <c r="G44" s="241"/>
      <c r="H44" s="241"/>
      <c r="I44" s="241"/>
      <c r="J44" s="241"/>
      <c r="K44" s="241"/>
    </row>
    <row r="45" spans="1:11" s="244" customFormat="1" ht="21">
      <c r="A45" s="241"/>
      <c r="B45" s="241"/>
      <c r="C45" s="241"/>
      <c r="D45" s="241"/>
      <c r="E45" s="241"/>
      <c r="F45" s="259" t="s">
        <v>352</v>
      </c>
      <c r="G45" s="241"/>
      <c r="H45" s="241"/>
      <c r="I45" s="241"/>
      <c r="J45" s="241"/>
      <c r="K45" s="241"/>
    </row>
    <row r="46" spans="1:11" s="261" customFormat="1" ht="16.5" customHeight="1">
      <c r="A46" s="260"/>
      <c r="B46" s="171"/>
      <c r="C46" s="260"/>
      <c r="D46" s="260"/>
      <c r="E46" s="260"/>
      <c r="F46" s="260"/>
      <c r="G46" s="260"/>
      <c r="H46" s="260"/>
      <c r="I46" s="260"/>
      <c r="J46" s="260"/>
      <c r="K46" s="260"/>
    </row>
    <row r="47" spans="1:11" ht="18.75">
      <c r="A47" s="171"/>
      <c r="B47" s="171" t="s">
        <v>353</v>
      </c>
      <c r="C47" s="171"/>
      <c r="D47" s="171"/>
      <c r="E47" s="171"/>
      <c r="F47" s="171"/>
      <c r="G47" s="171"/>
      <c r="H47" s="171"/>
      <c r="I47" s="171"/>
      <c r="J47" s="171"/>
      <c r="K47" s="171"/>
    </row>
  </sheetData>
  <sheetProtection/>
  <mergeCells count="16"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  <mergeCell ref="I12:I13"/>
    <mergeCell ref="J12:J13"/>
    <mergeCell ref="B14:B25"/>
    <mergeCell ref="B26:B32"/>
    <mergeCell ref="B35:B36"/>
    <mergeCell ref="B37:B3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9">
      <selection activeCell="G14" sqref="G14"/>
    </sheetView>
  </sheetViews>
  <sheetFormatPr defaultColWidth="9.140625" defaultRowHeight="12.75"/>
  <cols>
    <col min="1" max="1" width="4.7109375" style="170" customWidth="1"/>
    <col min="2" max="2" width="11.7109375" style="157" hidden="1" customWidth="1"/>
    <col min="3" max="3" width="23.421875" style="157" customWidth="1"/>
    <col min="4" max="4" width="11.140625" style="156" customWidth="1"/>
    <col min="5" max="5" width="8.421875" style="156" customWidth="1"/>
    <col min="6" max="6" width="8.8515625" style="156" customWidth="1"/>
    <col min="7" max="7" width="8.7109375" style="156" customWidth="1"/>
    <col min="8" max="8" width="11.8515625" style="157" customWidth="1"/>
    <col min="9" max="9" width="21.00390625" style="157" customWidth="1"/>
    <col min="10" max="16384" width="9.140625" style="157" customWidth="1"/>
  </cols>
  <sheetData>
    <row r="1" spans="1:50" ht="23.25" customHeight="1">
      <c r="A1" s="324" t="s">
        <v>296</v>
      </c>
      <c r="B1" s="324"/>
      <c r="C1" s="324"/>
      <c r="D1" s="324"/>
      <c r="E1" s="324"/>
      <c r="F1" s="324"/>
      <c r="G1" s="324"/>
      <c r="H1" s="324"/>
      <c r="I1" s="324"/>
      <c r="J1" s="155"/>
      <c r="K1" s="155"/>
      <c r="L1" s="155"/>
      <c r="M1" s="155"/>
      <c r="N1" s="155"/>
      <c r="O1" s="155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</row>
    <row r="2" spans="1:50" ht="21.75">
      <c r="A2" s="324" t="s">
        <v>302</v>
      </c>
      <c r="B2" s="324"/>
      <c r="C2" s="324"/>
      <c r="D2" s="324"/>
      <c r="E2" s="324"/>
      <c r="F2" s="324"/>
      <c r="G2" s="324"/>
      <c r="H2" s="324"/>
      <c r="I2" s="324"/>
      <c r="J2" s="155"/>
      <c r="K2" s="155"/>
      <c r="L2" s="155"/>
      <c r="M2" s="155"/>
      <c r="N2" s="155"/>
      <c r="O2" s="155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1:53" ht="21.75">
      <c r="A3" s="325" t="s">
        <v>295</v>
      </c>
      <c r="B3" s="325"/>
      <c r="C3" s="325"/>
      <c r="D3" s="325"/>
      <c r="E3" s="325"/>
      <c r="F3" s="325"/>
      <c r="G3" s="325"/>
      <c r="H3" s="325"/>
      <c r="I3" s="158"/>
      <c r="J3" s="159"/>
      <c r="K3" s="159"/>
      <c r="L3" s="159"/>
      <c r="M3" s="159"/>
      <c r="N3" s="159"/>
      <c r="O3" s="159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</row>
    <row r="4" spans="1:9" ht="21.75">
      <c r="A4" s="326" t="s">
        <v>223</v>
      </c>
      <c r="B4" s="326" t="s">
        <v>51</v>
      </c>
      <c r="C4" s="326" t="s">
        <v>42</v>
      </c>
      <c r="D4" s="326" t="s">
        <v>43</v>
      </c>
      <c r="E4" s="328" t="s">
        <v>96</v>
      </c>
      <c r="F4" s="329"/>
      <c r="G4" s="330"/>
      <c r="H4" s="160" t="s">
        <v>230</v>
      </c>
      <c r="I4" s="161" t="s">
        <v>188</v>
      </c>
    </row>
    <row r="5" spans="1:9" ht="21.75">
      <c r="A5" s="327"/>
      <c r="B5" s="327"/>
      <c r="C5" s="327"/>
      <c r="D5" s="327"/>
      <c r="E5" s="162" t="s">
        <v>97</v>
      </c>
      <c r="F5" s="162" t="s">
        <v>98</v>
      </c>
      <c r="G5" s="162" t="s">
        <v>99</v>
      </c>
      <c r="H5" s="163" t="s">
        <v>297</v>
      </c>
      <c r="I5" s="161"/>
    </row>
    <row r="6" spans="1:9" ht="23.25">
      <c r="A6" s="164">
        <v>1</v>
      </c>
      <c r="B6" s="165"/>
      <c r="C6" s="166" t="s">
        <v>299</v>
      </c>
      <c r="D6" s="165"/>
      <c r="E6" s="165"/>
      <c r="F6" s="165"/>
      <c r="G6" s="165"/>
      <c r="H6" s="166">
        <v>5</v>
      </c>
      <c r="I6" s="167" t="s">
        <v>73</v>
      </c>
    </row>
    <row r="7" spans="1:9" ht="23.25">
      <c r="A7" s="164">
        <v>2</v>
      </c>
      <c r="B7" s="165"/>
      <c r="C7" s="166" t="s">
        <v>300</v>
      </c>
      <c r="D7" s="165"/>
      <c r="E7" s="165"/>
      <c r="F7" s="165"/>
      <c r="G7" s="165"/>
      <c r="H7" s="166">
        <v>10</v>
      </c>
      <c r="I7" s="167" t="s">
        <v>298</v>
      </c>
    </row>
    <row r="8" spans="1:9" ht="21.75">
      <c r="A8" s="164"/>
      <c r="B8" s="165"/>
      <c r="C8" s="165"/>
      <c r="D8" s="165"/>
      <c r="E8" s="165"/>
      <c r="F8" s="165"/>
      <c r="G8" s="165"/>
      <c r="H8" s="168"/>
      <c r="I8" s="165"/>
    </row>
    <row r="9" spans="1:9" ht="21.75">
      <c r="A9" s="164"/>
      <c r="B9" s="165"/>
      <c r="C9" s="165"/>
      <c r="D9" s="165"/>
      <c r="E9" s="165"/>
      <c r="F9" s="165"/>
      <c r="G9" s="165"/>
      <c r="H9" s="168"/>
      <c r="I9" s="165"/>
    </row>
    <row r="10" spans="1:9" ht="21.75">
      <c r="A10" s="164"/>
      <c r="B10" s="165"/>
      <c r="C10" s="165"/>
      <c r="D10" s="165"/>
      <c r="E10" s="165"/>
      <c r="F10" s="165"/>
      <c r="G10" s="165"/>
      <c r="H10" s="168"/>
      <c r="I10" s="165"/>
    </row>
    <row r="11" spans="1:9" s="156" customFormat="1" ht="21.75">
      <c r="A11" s="169"/>
      <c r="B11" s="323" t="s">
        <v>301</v>
      </c>
      <c r="C11" s="323"/>
      <c r="D11" s="323"/>
      <c r="E11" s="323"/>
      <c r="F11" s="323"/>
      <c r="G11" s="323"/>
      <c r="H11" s="323"/>
      <c r="I11" s="169"/>
    </row>
  </sheetData>
  <sheetProtection/>
  <mergeCells count="9">
    <mergeCell ref="B11:H11"/>
    <mergeCell ref="A1:I1"/>
    <mergeCell ref="A2:I2"/>
    <mergeCell ref="A3:H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2013-10-15T07:21:54Z</cp:lastPrinted>
  <dcterms:created xsi:type="dcterms:W3CDTF">2003-12-22T02:02:12Z</dcterms:created>
  <dcterms:modified xsi:type="dcterms:W3CDTF">2024-01-29T06:18:08Z</dcterms:modified>
  <cp:category/>
  <cp:version/>
  <cp:contentType/>
  <cp:contentStatus/>
</cp:coreProperties>
</file>